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ile-server\user_srsm$\hector.almanzar\Desktop\CARPETA 2026\PAGINA WEB 2026\MARZO\"/>
    </mc:Choice>
  </mc:AlternateContent>
  <xr:revisionPtr revIDLastSave="0" documentId="8_{FE6FBE88-A97F-4370-B6E0-3C1FF54A19BB}" xr6:coauthVersionLast="47" xr6:coauthVersionMax="47" xr10:uidLastSave="{00000000-0000-0000-0000-000000000000}"/>
  <bookViews>
    <workbookView xWindow="-120" yWindow="-120" windowWidth="29040" windowHeight="15720" firstSheet="1" activeTab="1" xr2:uid="{64003F2A-8BE6-4E7C-8CEE-66A0FCB97480}"/>
  </bookViews>
  <sheets>
    <sheet name="OAI" sheetId="7" state="hidden" r:id="rId1"/>
    <sheet name="MARZO 2026" sheetId="61" r:id="rId2"/>
    <sheet name="CALCULO RETENCIONES" sheetId="62" state="hidden" r:id="rId3"/>
    <sheet name="Mayo DE" sheetId="1" state="hidden" r:id="rId4"/>
    <sheet name="Facturas pendientes del 2020" sheetId="8" state="hidden" r:id="rId5"/>
  </sheets>
  <definedNames>
    <definedName name="_xlnm._FilterDatabase" localSheetId="3" hidden="1">'Mayo DE'!$A$7:$H$1002</definedName>
    <definedName name="_xlnm._FilterDatabase" localSheetId="0" hidden="1">OAI!$A$7:$H$832</definedName>
    <definedName name="_Hlk112151833" localSheetId="1">'MARZO 2026'!$C$102</definedName>
    <definedName name="_xlnm.Print_Area" localSheetId="3">'Mayo DE'!$A$1:$H$1014</definedName>
    <definedName name="_xlnm.Print_Titles" localSheetId="1">'MARZO 2026'!$68:$68</definedName>
    <definedName name="_xlnm.Print_Titles" localSheetId="3">'Mayo DE'!$7:$7</definedName>
    <definedName name="_xlnm.Print_Titles" localSheetId="0">OAI!$7:$7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4" i="61" l="1"/>
  <c r="G48" i="61" l="1"/>
  <c r="C6" i="62" l="1"/>
  <c r="D6" i="62"/>
  <c r="H6" i="62" s="1"/>
  <c r="C8" i="62" l="1"/>
  <c r="C9" i="62"/>
  <c r="C13" i="62"/>
  <c r="C7" i="62"/>
  <c r="D7" i="62"/>
  <c r="H7" i="62" s="1"/>
  <c r="D8" i="62"/>
  <c r="H8" i="62" s="1"/>
  <c r="D9" i="62"/>
  <c r="H9" i="62" s="1"/>
  <c r="C10" i="62"/>
  <c r="D10" i="62"/>
  <c r="C11" i="62"/>
  <c r="D11" i="62"/>
  <c r="H11" i="62" s="1"/>
  <c r="C12" i="62"/>
  <c r="E12" i="62" s="1"/>
  <c r="H12" i="62"/>
  <c r="E10" i="62" l="1"/>
  <c r="H10" i="62"/>
  <c r="E11" i="62"/>
  <c r="E6" i="62"/>
  <c r="E8" i="62"/>
  <c r="E9" i="62"/>
  <c r="E7" i="62"/>
  <c r="B14" i="62"/>
  <c r="D13" i="62" l="1"/>
  <c r="H13" i="62" s="1"/>
  <c r="D5" i="62"/>
  <c r="H5" i="62" s="1"/>
  <c r="C5" i="62"/>
  <c r="H14" i="62" l="1"/>
  <c r="E5" i="62"/>
  <c r="E13" i="62"/>
  <c r="D14" i="62"/>
  <c r="C17" i="62" s="1"/>
  <c r="C14" i="62"/>
  <c r="D17" i="62" l="1"/>
  <c r="E14" i="62"/>
  <c r="E159" i="8"/>
  <c r="E965" i="1"/>
  <c r="E74" i="1"/>
  <c r="E73" i="1"/>
  <c r="E180" i="1"/>
  <c r="E269" i="1"/>
  <c r="E270" i="1" s="1"/>
  <c r="E54" i="1"/>
  <c r="E625" i="7" l="1"/>
  <c r="E512" i="7"/>
  <c r="E499" i="7"/>
  <c r="E496" i="7"/>
  <c r="E494" i="7"/>
  <c r="E493" i="7"/>
  <c r="E491" i="7"/>
  <c r="E489" i="7"/>
  <c r="E471" i="7"/>
  <c r="E470" i="7"/>
  <c r="E469" i="7"/>
  <c r="E451" i="7"/>
  <c r="E449" i="7"/>
  <c r="E448" i="7"/>
  <c r="E443" i="7"/>
  <c r="E440" i="7"/>
  <c r="E439" i="7"/>
  <c r="E437" i="7"/>
  <c r="E435" i="7"/>
  <c r="E432" i="7"/>
  <c r="E431" i="7"/>
  <c r="E427" i="7"/>
  <c r="E426" i="7"/>
  <c r="E424" i="7"/>
  <c r="E349" i="7"/>
  <c r="E348" i="7"/>
  <c r="E346" i="7"/>
  <c r="E345" i="7"/>
  <c r="E344" i="7"/>
  <c r="E343" i="7"/>
  <c r="E285" i="7"/>
  <c r="E215" i="7"/>
  <c r="D144" i="7"/>
  <c r="D138" i="7"/>
  <c r="C138" i="7"/>
  <c r="C139" i="7" s="1"/>
  <c r="C140" i="7" s="1"/>
  <c r="C141" i="7" s="1"/>
  <c r="C142" i="7" s="1"/>
  <c r="C143" i="7" s="1"/>
  <c r="C144" i="7" s="1"/>
  <c r="C145" i="7" s="1"/>
  <c r="C146" i="7" s="1"/>
  <c r="C147" i="7" s="1"/>
  <c r="B88" i="7"/>
  <c r="E837" i="7" l="1"/>
  <c r="E735" i="1"/>
  <c r="E772" i="1"/>
  <c r="E769" i="1"/>
  <c r="E763" i="1"/>
  <c r="E762" i="1"/>
  <c r="E750" i="1"/>
  <c r="E716" i="1"/>
  <c r="E779" i="1"/>
  <c r="E778" i="1"/>
  <c r="E777" i="1"/>
  <c r="E794" i="1"/>
  <c r="E792" i="1"/>
  <c r="E791" i="1"/>
  <c r="E698" i="1"/>
  <c r="E683" i="1"/>
  <c r="E786" i="1"/>
  <c r="E664" i="1"/>
  <c r="E662" i="1"/>
  <c r="E648" i="1"/>
  <c r="E647" i="1"/>
  <c r="E642" i="1"/>
  <c r="E641" i="1"/>
  <c r="E639" i="1"/>
  <c r="E747" i="1"/>
  <c r="E743" i="1"/>
  <c r="E742" i="1"/>
  <c r="E740" i="1"/>
  <c r="E739" i="1"/>
  <c r="E736" i="1"/>
  <c r="E708" i="1"/>
  <c r="E476" i="1" l="1"/>
  <c r="D485" i="1" l="1"/>
  <c r="D496" i="1"/>
  <c r="C496" i="1"/>
  <c r="C487" i="1" s="1"/>
  <c r="B912" i="1" l="1"/>
  <c r="C488" i="1"/>
  <c r="C489" i="1" s="1"/>
  <c r="C490" i="1" s="1"/>
  <c r="C491" i="1" s="1"/>
  <c r="C481" i="1"/>
  <c r="C482" i="1" s="1"/>
  <c r="C483" i="1" s="1"/>
  <c r="C485" i="1"/>
  <c r="E181" i="1"/>
  <c r="E182" i="1" s="1"/>
  <c r="E185" i="1"/>
  <c r="E183" i="1" l="1"/>
  <c r="E100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tc={F03E46A3-4D7F-444B-BF8A-41D64DB596D0}</author>
    <author>tc={AB27FA58-60AB-4F02-8687-5E2CE0199103}</author>
  </authors>
  <commentList>
    <comment ref="F549" authorId="0" shapeId="0" xr:uid="{F03E46A3-4D7F-444B-BF8A-41D64DB596D0}">
      <text>
        <t>[Comentario encadenado]
Su versión de Excel le permite leer este comentario encadenado; sin embargo, las ediciones que se apliquen se quitarán si el archivo se abre en una versión más reciente de Excel. Más información: https://go.microsoft.com/fwlink/?linkid=870924
Comentario:
    Abono $2,634,010.78</t>
      </text>
    </comment>
    <comment ref="E965" authorId="1" shapeId="0" xr:uid="{AB27FA58-60AB-4F02-8687-5E2CE019910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un abono mediante el libramiento 2992.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tc={57731B49-647A-4483-ADE3-FEA6EB43EED4}</author>
  </authors>
  <commentList>
    <comment ref="E149" authorId="0" shapeId="0" xr:uid="{57731B49-647A-4483-ADE3-FEA6EB43EED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realizo un abono mediante el libramiento 2992.</t>
      </text>
    </comment>
  </commentList>
</comments>
</file>

<file path=xl/sharedStrings.xml><?xml version="1.0" encoding="utf-8"?>
<sst xmlns="http://schemas.openxmlformats.org/spreadsheetml/2006/main" count="6372" uniqueCount="1565">
  <si>
    <t xml:space="preserve">                             </t>
  </si>
  <si>
    <t>CUENTAS POR PAGAR AL 30/04/2021</t>
  </si>
  <si>
    <t>NO. DE FACTURA O COMPROBANTE</t>
  </si>
  <si>
    <t>FECHA DE FACTURA</t>
  </si>
  <si>
    <t xml:space="preserve">SUPLIDOR </t>
  </si>
  <si>
    <t xml:space="preserve">CONCEPTO </t>
  </si>
  <si>
    <t xml:space="preserve">VALOR </t>
  </si>
  <si>
    <t>Libramiento</t>
  </si>
  <si>
    <t>Fecha emision LB</t>
  </si>
  <si>
    <t>Fecha conciliado</t>
  </si>
  <si>
    <t>B1500004467</t>
  </si>
  <si>
    <t>LISTIN DIARIO</t>
  </si>
  <si>
    <t>SERVICIOS DE PUBLICIDAD</t>
  </si>
  <si>
    <t>B1500000847</t>
  </si>
  <si>
    <t>OPTIC</t>
  </si>
  <si>
    <t>ALQUILER ESPACIO QUE OCUPA CENTRO DE ATENCION CIUDADANA OCTUBRE 2020</t>
  </si>
  <si>
    <t>B1500001197</t>
  </si>
  <si>
    <t>SEMINSA</t>
  </si>
  <si>
    <t>COMPRA DE EQUIPOS MEDICOS, HOSPITAL LUIS L. BOGAERT, MAO</t>
  </si>
  <si>
    <t>B1500005789</t>
  </si>
  <si>
    <t xml:space="preserve">CECOMSA </t>
  </si>
  <si>
    <t xml:space="preserve">LICENCECIAMIENTO EMPRESA DE SOFTWARE MICROSOFT </t>
  </si>
  <si>
    <t>B1500000370</t>
  </si>
  <si>
    <t>CENTRO SPERT, SRL</t>
  </si>
  <si>
    <t>COMPRA EQUIPOS ELECTRONICOS</t>
  </si>
  <si>
    <t>B1500000001</t>
  </si>
  <si>
    <t>CEPROING, SRL</t>
  </si>
  <si>
    <t>CUBICACION</t>
  </si>
  <si>
    <t>B1500000003</t>
  </si>
  <si>
    <t>CONSORCIO TOOLS &amp; RESOURCES</t>
  </si>
  <si>
    <t>TRANSPORTE DE EQUIPOS MEDICOS</t>
  </si>
  <si>
    <t>B1500000004</t>
  </si>
  <si>
    <t>B1500000008</t>
  </si>
  <si>
    <t>CONSTRUCTORA RESERVERA, SRL</t>
  </si>
  <si>
    <t>PARA ADECUACION AREA DE LAB. CENTRO PRIMER NIVEL DIAGNOSTICO</t>
  </si>
  <si>
    <t>B1500000435</t>
  </si>
  <si>
    <t>EL PROGRESO DEL LIMON, SRL</t>
  </si>
  <si>
    <t>ENERGIA ELECTRICA CLINICA BATEY HORMIGA</t>
  </si>
  <si>
    <t>B1500000411</t>
  </si>
  <si>
    <t>ENERGIA CLINICA LAS COLINAS</t>
  </si>
  <si>
    <t>ENERGIA HOSPITAL NATIVIDAD ALCALA</t>
  </si>
  <si>
    <t>B1500000454</t>
  </si>
  <si>
    <t>ENERGIA CLINICA JUANA VICENTE</t>
  </si>
  <si>
    <t>B1500000439</t>
  </si>
  <si>
    <t>B1500000437</t>
  </si>
  <si>
    <t>B1500000461</t>
  </si>
  <si>
    <t>B1500000466</t>
  </si>
  <si>
    <t>ENERGIA ELECTRICA HOSPITAL NATIVIDAD ALCALA</t>
  </si>
  <si>
    <t>B1500000488</t>
  </si>
  <si>
    <t>B1500000481</t>
  </si>
  <si>
    <t>B1500002193</t>
  </si>
  <si>
    <t>HOSPIFAR</t>
  </si>
  <si>
    <t>SERVICIO DE TRANSPORTACION</t>
  </si>
  <si>
    <t>B1500000005</t>
  </si>
  <si>
    <t>INVERSIONES LAVABER, SRL</t>
  </si>
  <si>
    <t>PAGO ADICIONAL  PARA REPARACION SEDE CENTRAL</t>
  </si>
  <si>
    <t>B1500000165</t>
  </si>
  <si>
    <t>INVERSIONES SIURANA, SRL</t>
  </si>
  <si>
    <t>SERVICIO DE ALMUERZO COLABODORES JUNIO 2020</t>
  </si>
  <si>
    <t>B1500000308</t>
  </si>
  <si>
    <t>LANNY RENT A CAR, SRL</t>
  </si>
  <si>
    <t>ALQUILER AMBULANCIA JUNIO 2020</t>
  </si>
  <si>
    <t>B1500002678</t>
  </si>
  <si>
    <t>MACROTECH FARMACEUTICA, SRL</t>
  </si>
  <si>
    <t>BAJANTES PARA BOMBA DE INFUSION</t>
  </si>
  <si>
    <t>B1500000056</t>
  </si>
  <si>
    <t>MEDIMARKET, SRL</t>
  </si>
  <si>
    <t>ADQUISICIÓN DE EQUIPOS PARA SALAS DE EMERGENCIAS DE HOSPITALES</t>
  </si>
  <si>
    <t>B1500000199</t>
  </si>
  <si>
    <t xml:space="preserve">RALANSA, EIRL </t>
  </si>
  <si>
    <t>COMPRA DE MASCARILLAS N95, PROGRAMA TUBERCULOSIS</t>
  </si>
  <si>
    <t>B1500000023</t>
  </si>
  <si>
    <t>REMORTEC</t>
  </si>
  <si>
    <t>PAGO CUBICACION ADICIONAL PARA ADECUACION AREA DE TOMOGRAFIA DEL HOSP. DR. ANGEL C.</t>
  </si>
  <si>
    <t>B1500001122</t>
  </si>
  <si>
    <t>COMPRA DE EQUIPOS MEDICOS</t>
  </si>
  <si>
    <t>B1500001152</t>
  </si>
  <si>
    <t>B1500000205</t>
  </si>
  <si>
    <t>TECNICARIBE</t>
  </si>
  <si>
    <t>COMPRA ELEVADOR PARA HOSPITAL</t>
  </si>
  <si>
    <t>B1500000010</t>
  </si>
  <si>
    <t>COMPRA EQUIPOS MEDICOS</t>
  </si>
  <si>
    <t>B1500000273</t>
  </si>
  <si>
    <t>HUNTER DEL CARIBE, SRL</t>
  </si>
  <si>
    <t>RENOVACION SERVICIO HUNTER TACK</t>
  </si>
  <si>
    <t>B1500000047</t>
  </si>
  <si>
    <t>DISTEC</t>
  </si>
  <si>
    <t>COMPRA EQUIPOS TECNOLOGICOS</t>
  </si>
  <si>
    <t>B1500000011</t>
  </si>
  <si>
    <t>SERVICIO DE TRANSPORTE EQUIPOS FT. NO. 10</t>
  </si>
  <si>
    <t>B1500000123</t>
  </si>
  <si>
    <t>ENERGIA QUISQUEYA, SAS</t>
  </si>
  <si>
    <t>ALQUILER PLANTA ELECTRICA HOSP. VIRGILIO GARCIA CABRERA</t>
  </si>
  <si>
    <t>B1500000124</t>
  </si>
  <si>
    <t>ALQUILER PLANTA ELECTRICA HOSP. SANTO CRISTO DE LOS MILAGROS</t>
  </si>
  <si>
    <t>B1500000791</t>
  </si>
  <si>
    <t>ALQUILER ESPACIO QUE OCUPA CENTRO DE ATENCION CIUDADANA SEPTIEMBRE 2020</t>
  </si>
  <si>
    <t>B1500000689</t>
  </si>
  <si>
    <t>ALQUILER ESPACIO QUE OCUPA CENTRO DE ATENCION CIUDADANA AGOSTO 2020</t>
  </si>
  <si>
    <t>B1500000688</t>
  </si>
  <si>
    <t>ALQUILER ESPACIO QUE OCUPA CENTRO DE ATENCION CIUDADANA JULIO 2020</t>
  </si>
  <si>
    <t>B1500000687</t>
  </si>
  <si>
    <t>ALQUILER ESPACIO QUE OCUPA CENTRO DE ATENCION CIUDADANA JUNIO 2020</t>
  </si>
  <si>
    <t>B1500000686</t>
  </si>
  <si>
    <t>ALQUILER ESPACIO QUE OCUPA CENTRO DE ATENCION CIUDADANA MAYO 2020</t>
  </si>
  <si>
    <t>B1500000685</t>
  </si>
  <si>
    <t>ALQUILER ESPACIO QUE OCUPA CENTRO DE ATENCION CIUDADANA ABRIL 2020</t>
  </si>
  <si>
    <t>B1500000088</t>
  </si>
  <si>
    <t>ALQUILER DE PLANTA HOSPITAL MATERNO INFANTIL VILLA MELLA</t>
  </si>
  <si>
    <t>B1500000089</t>
  </si>
  <si>
    <t>ALQUILER DE PLANTA HOSPITAL LA ALTAGRACIA HIGUEY</t>
  </si>
  <si>
    <t>B1500000090</t>
  </si>
  <si>
    <t>ALQUILER DE PLANTA HOSPITAL RODOLFO DE LA CRUZ LORA</t>
  </si>
  <si>
    <t>B1500000091</t>
  </si>
  <si>
    <t>ALQUILER DE PLANTA HOSPITAL VIRGILIO GARCIA CABRERA</t>
  </si>
  <si>
    <t>B1500000096</t>
  </si>
  <si>
    <t>ALQUILER DE PLANTA HOSPITAL ARISTIDIS FIALLO LA ROMANA</t>
  </si>
  <si>
    <t>B1500000099</t>
  </si>
  <si>
    <t>B1500000100</t>
  </si>
  <si>
    <t>B1500000101</t>
  </si>
  <si>
    <t>B1500000102</t>
  </si>
  <si>
    <t>B1500001123</t>
  </si>
  <si>
    <t>B1500001131</t>
  </si>
  <si>
    <t>COMPRA DE EQUIPOS MEDICOS HOSPITAL PEDIATRICO DR. HUGO MENDOZA</t>
  </si>
  <si>
    <t>B1500001147</t>
  </si>
  <si>
    <t>COMPRA DE EQUIPOS MEDICOS HOSPITAL REGIONAL DOCENTE DR JUAN PABLO PINA</t>
  </si>
  <si>
    <t>B1500001150</t>
  </si>
  <si>
    <t>COMPRA DE EQUIPOS MEDICOS HOSPITAL GRAL. NUESTRA SRA. DE LA ALTAGRACIA, HIGUEY</t>
  </si>
  <si>
    <t>B1500001167</t>
  </si>
  <si>
    <t>COMPRA DE EQUIPOS MEDICOS HOSPITAL REGIONAL DOCENTE DR. ALEJANDRO CABRAL, SAN JUAN.</t>
  </si>
  <si>
    <t>B1500001189</t>
  </si>
  <si>
    <t>COMPRA EQUIPOS MEDICOS HOSPITAL REGIONAL UNIVERSITARIO DR. LUIS MANUEL M. KING</t>
  </si>
  <si>
    <t>B1500002811</t>
  </si>
  <si>
    <t xml:space="preserve">PROGRAMA KIT INICIAL POR PACIENTES DE DIALISIS </t>
  </si>
  <si>
    <t>B1500002857</t>
  </si>
  <si>
    <t>PROGRAMA DE BOMBAS DE INFUSION SEPT. 2020</t>
  </si>
  <si>
    <t>B1500000955</t>
  </si>
  <si>
    <t>ALQUILER ENERO 2021</t>
  </si>
  <si>
    <t>B1500002657</t>
  </si>
  <si>
    <t>SERVICIO PRISMAFLEX, CECANOT.</t>
  </si>
  <si>
    <t>B1500002659</t>
  </si>
  <si>
    <t>B1500002655</t>
  </si>
  <si>
    <t>B1500002656</t>
  </si>
  <si>
    <t>B1500002658</t>
  </si>
  <si>
    <t>B1500001499</t>
  </si>
  <si>
    <t>SERVICIO PRIXMAFLEX, HOSPITAL ESTRELLA UREÑA.</t>
  </si>
  <si>
    <t>B150001697</t>
  </si>
  <si>
    <t>SERVICIO PRIXMAFLEX, HOSPITAL PEDIATRICO DR. HUGO MENDOZA</t>
  </si>
  <si>
    <t>B1500001871</t>
  </si>
  <si>
    <t>B1500001873</t>
  </si>
  <si>
    <t>B1500002063</t>
  </si>
  <si>
    <t>SERVICIO PRIXMAFLEX, HOSPITAL JUAN PABLO PINA</t>
  </si>
  <si>
    <t>B1500002211</t>
  </si>
  <si>
    <t>B1500002210</t>
  </si>
  <si>
    <t>B1500002216</t>
  </si>
  <si>
    <t>B1500002422</t>
  </si>
  <si>
    <t>SERVICIO PRIXMAFLEX, HOSPITAL RODOLFO DE LA CRUZ LORA</t>
  </si>
  <si>
    <t>B1500002692</t>
  </si>
  <si>
    <t>B1500002693</t>
  </si>
  <si>
    <t>B1500002694</t>
  </si>
  <si>
    <t>B1500002695</t>
  </si>
  <si>
    <t>B1500002696</t>
  </si>
  <si>
    <t>B1500002698</t>
  </si>
  <si>
    <t>B1500002710</t>
  </si>
  <si>
    <t>B1500002629</t>
  </si>
  <si>
    <t>B1500002630</t>
  </si>
  <si>
    <t>B1500002633</t>
  </si>
  <si>
    <t>SERVICIO PRISMAFLEX, HOSPITAL SALVADOR BIENVENIDO GAUTIER</t>
  </si>
  <si>
    <t>B1500002616</t>
  </si>
  <si>
    <t>B1500002605</t>
  </si>
  <si>
    <t>SERVICIO PRISMAFLEX, HOSPITAL GENERAL DE LA POLICIA NACIONAL</t>
  </si>
  <si>
    <t>B1500002600</t>
  </si>
  <si>
    <t>B1500002615</t>
  </si>
  <si>
    <t>B1500002611</t>
  </si>
  <si>
    <t>B1500002582</t>
  </si>
  <si>
    <t>B1500002588</t>
  </si>
  <si>
    <t>B1500002625</t>
  </si>
  <si>
    <t>B1500002585</t>
  </si>
  <si>
    <t>B1500002727</t>
  </si>
  <si>
    <t>B1500002728</t>
  </si>
  <si>
    <t>B1500002729</t>
  </si>
  <si>
    <t>B1500002730</t>
  </si>
  <si>
    <t>B1500002731</t>
  </si>
  <si>
    <t>B1500001960</t>
  </si>
  <si>
    <t>B1500002480</t>
  </si>
  <si>
    <t>SERVICIO PRIXMAFLEX, HOSPITAL RICARDO LIMARDO PUERTO PLATA</t>
  </si>
  <si>
    <t>B1500002565</t>
  </si>
  <si>
    <t>B1500002559</t>
  </si>
  <si>
    <t>B1500002549</t>
  </si>
  <si>
    <t>SERVICIO PRISMAFLEX, HOSP. SAN VICENTE.</t>
  </si>
  <si>
    <t>B1500002570</t>
  </si>
  <si>
    <t>B1500002550</t>
  </si>
  <si>
    <t>B1500002523</t>
  </si>
  <si>
    <t>SERVICIO PRISMAFLEX, HOSP. MUSA.</t>
  </si>
  <si>
    <t>B1500002536</t>
  </si>
  <si>
    <t>B1500002552</t>
  </si>
  <si>
    <t>B1500002533</t>
  </si>
  <si>
    <t>B1500002532</t>
  </si>
  <si>
    <t>B1500002575</t>
  </si>
  <si>
    <t>B1500002481</t>
  </si>
  <si>
    <t>SERVICIO PRISMAFLEX, HOSPITAL REGIONAL SAN VICENTE DE PAUL</t>
  </si>
  <si>
    <t>B1500002537</t>
  </si>
  <si>
    <t>B1500066074</t>
  </si>
  <si>
    <t>ISLA DOMINICANA DE PETROLEO</t>
  </si>
  <si>
    <t>COMPRA TICKETS PREPAGO $200 Y $500</t>
  </si>
  <si>
    <t>B1500000410</t>
  </si>
  <si>
    <t>HUNTER DEL CARIBE DOMINICANA, SRL</t>
  </si>
  <si>
    <t>SERVICIO DE GPS</t>
  </si>
  <si>
    <t xml:space="preserve">BP MEDICAL </t>
  </si>
  <si>
    <t>COMPRA EQUIPOS MEDICOS - HOSPITALES PEDRO MARIA SANTANA, EL VALLE (HATO MAYOR) Y ELUPINA CORDERO</t>
  </si>
  <si>
    <t>B1500000200</t>
  </si>
  <si>
    <t>COMPRA EQUIPOS MEDICOS HOSPITAL MUNICIPAL DE BOCA CHICA</t>
  </si>
  <si>
    <t>B1500000173</t>
  </si>
  <si>
    <t>SUPLIDORES INDUSTRIALES MELLA</t>
  </si>
  <si>
    <t xml:space="preserve">MATERIALES PARA MANTENIMIENTO EDIFICIO SNS </t>
  </si>
  <si>
    <t>B1500001009</t>
  </si>
  <si>
    <t>GRUPO Z HEALTHCARE PRODUCTOS DOMINICANA, SRL</t>
  </si>
  <si>
    <t xml:space="preserve">COMPRA EQUIPOS MEDICO </t>
  </si>
  <si>
    <t>B1500000897</t>
  </si>
  <si>
    <t>ALQUILER ESPACIO QUE OCUPA CENTRO DE ATENCION CIUDADANA NOVIEMBRE 2020</t>
  </si>
  <si>
    <t>B1500000932</t>
  </si>
  <si>
    <t>ALQUILER ESPACIO QUE OCUPA CENTRO DE ATENCION CIUDADANA DICIEMBRE 2020</t>
  </si>
  <si>
    <t>B1500001005</t>
  </si>
  <si>
    <t>ALQUILER ESPACIO QUE OCUPA CENTRO DE ATENCION CIUDADANA FEBRERO 2021</t>
  </si>
  <si>
    <t>B1500000633</t>
  </si>
  <si>
    <t>SUPLIDORES DIVERSOS, SRL</t>
  </si>
  <si>
    <t xml:space="preserve">RESMA DE PAPEL BOND 20 XEROGRAFICO </t>
  </si>
  <si>
    <t>B150000236</t>
  </si>
  <si>
    <t>DRONENA</t>
  </si>
  <si>
    <t xml:space="preserve">LAMPARA QUIRURGICA </t>
  </si>
  <si>
    <t>B150000233</t>
  </si>
  <si>
    <t>MAQUINA ANESTESIA DE DOS GAS</t>
  </si>
  <si>
    <t>B150000227</t>
  </si>
  <si>
    <t>B150000228</t>
  </si>
  <si>
    <t>B150000229</t>
  </si>
  <si>
    <t>B150000226</t>
  </si>
  <si>
    <t>B150000234</t>
  </si>
  <si>
    <t>B150000237</t>
  </si>
  <si>
    <t>B150000239</t>
  </si>
  <si>
    <t>B150000240</t>
  </si>
  <si>
    <t>B150000241</t>
  </si>
  <si>
    <t>B150000238</t>
  </si>
  <si>
    <t>B150000235</t>
  </si>
  <si>
    <t>B150000232</t>
  </si>
  <si>
    <t>B150000230</t>
  </si>
  <si>
    <t>B150000231</t>
  </si>
  <si>
    <t>B1500000140</t>
  </si>
  <si>
    <t>PROMEDCA</t>
  </si>
  <si>
    <t xml:space="preserve">COMPRA MEDICAMENTOS </t>
  </si>
  <si>
    <t>B1500000142</t>
  </si>
  <si>
    <t>B1500000141</t>
  </si>
  <si>
    <t>B1500000139</t>
  </si>
  <si>
    <t>E450000000101</t>
  </si>
  <si>
    <t>AUTOZAMA, SAS</t>
  </si>
  <si>
    <t xml:space="preserve">MANTENIMIENTO VEHICULOS </t>
  </si>
  <si>
    <t>E450000000106</t>
  </si>
  <si>
    <t>E450000000120</t>
  </si>
  <si>
    <t>E450000000124</t>
  </si>
  <si>
    <t>E450000000134</t>
  </si>
  <si>
    <t>E450000000028</t>
  </si>
  <si>
    <t>E450000000132</t>
  </si>
  <si>
    <t>E450000000074</t>
  </si>
  <si>
    <t>E450000000143</t>
  </si>
  <si>
    <t>E450000000048</t>
  </si>
  <si>
    <t>E450000000050</t>
  </si>
  <si>
    <t>E450000000091</t>
  </si>
  <si>
    <t>E450000000078</t>
  </si>
  <si>
    <t>E450000000135</t>
  </si>
  <si>
    <t>E450000000092</t>
  </si>
  <si>
    <t>E450000000096</t>
  </si>
  <si>
    <t>E450000000098</t>
  </si>
  <si>
    <t>E450000000126</t>
  </si>
  <si>
    <t>E450000000128</t>
  </si>
  <si>
    <t>E450000000138</t>
  </si>
  <si>
    <t>E450000000205</t>
  </si>
  <si>
    <t>E450000000208</t>
  </si>
  <si>
    <t>E450000000047</t>
  </si>
  <si>
    <t>E450000000049</t>
  </si>
  <si>
    <t>E450000000052</t>
  </si>
  <si>
    <t>E450000000055</t>
  </si>
  <si>
    <t>E450000000075</t>
  </si>
  <si>
    <t>E450000000093</t>
  </si>
  <si>
    <t>E450000000102</t>
  </si>
  <si>
    <t>E450000000104</t>
  </si>
  <si>
    <t>E450000000107</t>
  </si>
  <si>
    <t>E450000000129</t>
  </si>
  <si>
    <t>E450000000137</t>
  </si>
  <si>
    <t>E450000000140</t>
  </si>
  <si>
    <t>E450000000156</t>
  </si>
  <si>
    <t>E450000000186</t>
  </si>
  <si>
    <t>E450000000206</t>
  </si>
  <si>
    <t>E450000000207</t>
  </si>
  <si>
    <t>E450000000105</t>
  </si>
  <si>
    <t>E450000000095</t>
  </si>
  <si>
    <t>E450000000148</t>
  </si>
  <si>
    <t>E450000000100</t>
  </si>
  <si>
    <t>E450000000108</t>
  </si>
  <si>
    <t>E450000000094</t>
  </si>
  <si>
    <t>E450000000183</t>
  </si>
  <si>
    <t>E450000000111</t>
  </si>
  <si>
    <t>E450000000118</t>
  </si>
  <si>
    <t>E450000000127</t>
  </si>
  <si>
    <t>E450000000141</t>
  </si>
  <si>
    <t>E450000000130</t>
  </si>
  <si>
    <t>E450000000149</t>
  </si>
  <si>
    <t>07/01/12021</t>
  </si>
  <si>
    <t>E450000000142</t>
  </si>
  <si>
    <t>B1500001053</t>
  </si>
  <si>
    <t>CRUZ ROJA DOMINICANA</t>
  </si>
  <si>
    <t>ALQUILER DE 30 AMBULANCIAS SEPTIEMBRE 2020</t>
  </si>
  <si>
    <t>B1500000433</t>
  </si>
  <si>
    <t>ALQUILER SERVICIO TRANSPORTE ENERO 2021</t>
  </si>
  <si>
    <t>B1500000430</t>
  </si>
  <si>
    <t>ALQUILER SERVICIO TRANSPORTE DICIEMBRE 2020</t>
  </si>
  <si>
    <t>B1500000018</t>
  </si>
  <si>
    <t>B1500000016</t>
  </si>
  <si>
    <t>B1500001354</t>
  </si>
  <si>
    <t>COMPRA EQUIPOS MEDICOS - HOSPITAL DE LA MUJER</t>
  </si>
  <si>
    <t>B1500001355</t>
  </si>
  <si>
    <t>COMPRA EQUIPOS MEDICOS - HOSPITAL SAN LORENZO DE LOS MINAS</t>
  </si>
  <si>
    <t>B1500001356</t>
  </si>
  <si>
    <t>COMPRA EQUIPOS MEDICOS - FURGON DESPACHO DE LA PRIMERA DAMA</t>
  </si>
  <si>
    <t>B1500001358</t>
  </si>
  <si>
    <t>COMPRA EQUIPOS - HOSPITAL LUIS E. AYBAR</t>
  </si>
  <si>
    <t>B1500001362</t>
  </si>
  <si>
    <t>COMPRA EQUIPOS  - HOSPITAL DE GUERRA</t>
  </si>
  <si>
    <t>B1500001376</t>
  </si>
  <si>
    <t>COMPRA EQUIPOS MEDICOS - HOSPITAL ESTRELLA UREÑA</t>
  </si>
  <si>
    <t>B1500001377</t>
  </si>
  <si>
    <t>COMPRA EQUIPOS MEDICOS  - HOSPITAL DE GUERRA</t>
  </si>
  <si>
    <t>EQUIPOS MEDICOS -HOSP. MATERNO NUESTRA SRA. DE LA ALTAGRACIA Y HOSP. MATERNO DR. REYNALDO ALMANZAR</t>
  </si>
  <si>
    <t>B1500001039</t>
  </si>
  <si>
    <t>GRUPO Z HEALTHCARE, SRL</t>
  </si>
  <si>
    <t xml:space="preserve">COMPRA EQUIPOS </t>
  </si>
  <si>
    <t>B1500001025</t>
  </si>
  <si>
    <t>B1500001032</t>
  </si>
  <si>
    <t>B1500000865</t>
  </si>
  <si>
    <t>OCEAN BEEF</t>
  </si>
  <si>
    <t>COMPRA AGUA POTABLE COLABORADORES</t>
  </si>
  <si>
    <t>B1500050291</t>
  </si>
  <si>
    <t>SUNIX</t>
  </si>
  <si>
    <t>COMPRA TICKET DE COMBUSTIBLE</t>
  </si>
  <si>
    <t>B1500066201</t>
  </si>
  <si>
    <t>B1500122443</t>
  </si>
  <si>
    <t>V ENERGY, S.A.</t>
  </si>
  <si>
    <t>B1500007866</t>
  </si>
  <si>
    <t>SUPER ESTACION DE SERVICIOS MU</t>
  </si>
  <si>
    <t>B1500007865</t>
  </si>
  <si>
    <t>CONSORCIO KORALIA CMVG MEDICAL</t>
  </si>
  <si>
    <t>B1500000244</t>
  </si>
  <si>
    <t>COMPRA MAQUINA DE ANESTESIA DE DOS GAS</t>
  </si>
  <si>
    <t>B1500000243</t>
  </si>
  <si>
    <t>COMPRA LAMPARA QUIRURGUICA</t>
  </si>
  <si>
    <t>B1500000242</t>
  </si>
  <si>
    <t>B1500001357</t>
  </si>
  <si>
    <t>EMPRESAS DOMINICANAS, SA</t>
  </si>
  <si>
    <t>B1500001359</t>
  </si>
  <si>
    <t>B1500001360</t>
  </si>
  <si>
    <t>B1500001361</t>
  </si>
  <si>
    <t>B1500001363</t>
  </si>
  <si>
    <t>B1500001364</t>
  </si>
  <si>
    <t>B1500001365</t>
  </si>
  <si>
    <t>B1500001366</t>
  </si>
  <si>
    <t>B1500001367</t>
  </si>
  <si>
    <t>B1500001369</t>
  </si>
  <si>
    <t>B1500001368</t>
  </si>
  <si>
    <t>B1500001370</t>
  </si>
  <si>
    <t>B1500001371</t>
  </si>
  <si>
    <t>B1500001372</t>
  </si>
  <si>
    <t>B1500001373</t>
  </si>
  <si>
    <t>B1500001374</t>
  </si>
  <si>
    <t>B1500001375</t>
  </si>
  <si>
    <t>B1500001378</t>
  </si>
  <si>
    <t>B1500001379</t>
  </si>
  <si>
    <t>B1500001380</t>
  </si>
  <si>
    <t>B1500001381</t>
  </si>
  <si>
    <t>B1500001382</t>
  </si>
  <si>
    <t>B1500001383</t>
  </si>
  <si>
    <t>B1500001384</t>
  </si>
  <si>
    <t>B1500001385</t>
  </si>
  <si>
    <t>B1500001386</t>
  </si>
  <si>
    <t>B1500001387</t>
  </si>
  <si>
    <t>B1500001388</t>
  </si>
  <si>
    <t>B1500001389</t>
  </si>
  <si>
    <t>B1500001400</t>
  </si>
  <si>
    <t>B1500001401</t>
  </si>
  <si>
    <t>B1500001402</t>
  </si>
  <si>
    <t>B1500001403</t>
  </si>
  <si>
    <t>B1500001404</t>
  </si>
  <si>
    <t>B1500001408</t>
  </si>
  <si>
    <t>B1500001409</t>
  </si>
  <si>
    <t>B1500001410</t>
  </si>
  <si>
    <t>B1500001412</t>
  </si>
  <si>
    <t>B1500001413</t>
  </si>
  <si>
    <t>B1500000751</t>
  </si>
  <si>
    <t>GRUPO TECNICO AUTOMOTRIZ, SRL</t>
  </si>
  <si>
    <t>B1500000752</t>
  </si>
  <si>
    <t>B1500000753</t>
  </si>
  <si>
    <t>B1500000755</t>
  </si>
  <si>
    <t>B1500000756</t>
  </si>
  <si>
    <t>B1500000757</t>
  </si>
  <si>
    <t>B1500000758</t>
  </si>
  <si>
    <t>B1500000759</t>
  </si>
  <si>
    <t>B1500000760</t>
  </si>
  <si>
    <t>B1500000764</t>
  </si>
  <si>
    <t>B1500000761</t>
  </si>
  <si>
    <t>B1500000766</t>
  </si>
  <si>
    <t>B1500000767</t>
  </si>
  <si>
    <t>B1500000768</t>
  </si>
  <si>
    <t>B1500000769</t>
  </si>
  <si>
    <t>B1500000770</t>
  </si>
  <si>
    <t>B1500000771</t>
  </si>
  <si>
    <t>B1500000777</t>
  </si>
  <si>
    <t>B1500000779</t>
  </si>
  <si>
    <t>B1500000781</t>
  </si>
  <si>
    <t>B1500000783</t>
  </si>
  <si>
    <t>B1500000785</t>
  </si>
  <si>
    <t>B1500023432</t>
  </si>
  <si>
    <t>ADN</t>
  </si>
  <si>
    <t>RECOGIDA DE BASURA MARZO 2021</t>
  </si>
  <si>
    <t>B1500000022</t>
  </si>
  <si>
    <t>ICAT</t>
  </si>
  <si>
    <t>CUBICACION 4 Y FINAL- REPARACION HOSP. DR. JACINTO MAÑON</t>
  </si>
  <si>
    <t>B1500023957</t>
  </si>
  <si>
    <t>SEGUROS RESERVAS</t>
  </si>
  <si>
    <t>POLIZA DE VEHICULOS DE MOTOR</t>
  </si>
  <si>
    <t>B1500000402</t>
  </si>
  <si>
    <t>HUNTER DEL CARIBE DOMINICANA</t>
  </si>
  <si>
    <t>SERVICIO MENSUAL DE GPS- ENERO 2021</t>
  </si>
  <si>
    <t>B1500065628</t>
  </si>
  <si>
    <t>CAASD</t>
  </si>
  <si>
    <t>SERVICIO DE AGUA MARZO 2021</t>
  </si>
  <si>
    <t>B1500065627</t>
  </si>
  <si>
    <t>B1500004007</t>
  </si>
  <si>
    <t>CERTV</t>
  </si>
  <si>
    <t>PUBLICIDAD FEBRERO 2021 - LEY 134-03</t>
  </si>
  <si>
    <t>B150003889</t>
  </si>
  <si>
    <t>PUBLICIDAD ENERO 2021 - LEY 134-03</t>
  </si>
  <si>
    <t>B1500003776</t>
  </si>
  <si>
    <t>TONER DEPOT INTERNATIONAL</t>
  </si>
  <si>
    <t>ALQUILER EQUIPOS DE IMPRESIÓN NOVIEMBRE-DICIEMBRE 2020</t>
  </si>
  <si>
    <t>B1500003777</t>
  </si>
  <si>
    <t>ALQUILER EQUIPOS DE IMPRESIÓN DICIEMBRE 2020 Y ENERO 2021</t>
  </si>
  <si>
    <t>B1500003778</t>
  </si>
  <si>
    <t>ALQUILER EQUIPOS DE IMPRESIÓN ENERO Y FEBRERO 2021</t>
  </si>
  <si>
    <t>B1500000535</t>
  </si>
  <si>
    <t>CENTRO DE ARTE URIBE, SRL</t>
  </si>
  <si>
    <t>IMPRESIÓN DE FORMULARIOS DE QUEJAS Y SUGERENCIAS PARA SEDE SNS</t>
  </si>
  <si>
    <t>B1500000027</t>
  </si>
  <si>
    <t>JUAN CARLOS MIURA</t>
  </si>
  <si>
    <t>ACTA APERTURA SOBRE A PROCESO SNS-CCC-CP-2020-0009</t>
  </si>
  <si>
    <t>B1500000028</t>
  </si>
  <si>
    <t>APERTURA SOBRE A Y B PROCESO SNS-CCC-CP-2020-0019</t>
  </si>
  <si>
    <t>B1500000029</t>
  </si>
  <si>
    <t>RECEPCION SOBRE A Y B PROCESO SNS-AME-PEUR-2021-0002</t>
  </si>
  <si>
    <t>ALTAGRACIA GRACIA JIMENEZ</t>
  </si>
  <si>
    <t>NOTARIZACION 64 CONTRATOS</t>
  </si>
  <si>
    <t>B1500000114</t>
  </si>
  <si>
    <t>JOSE RECIO PEÑA</t>
  </si>
  <si>
    <t>NOTARIZACION 60 CONTRATOS</t>
  </si>
  <si>
    <t>JULIA SANTANA ACOSTA</t>
  </si>
  <si>
    <t>NOTARIZACION 56 CONTRATOS</t>
  </si>
  <si>
    <t>B1500000257</t>
  </si>
  <si>
    <t>CARMEN E. CHEVALIER</t>
  </si>
  <si>
    <t>NOTARIZACION ACTA PROCESO SNS-CCC-CP-2021-0003</t>
  </si>
  <si>
    <t>B1500000265</t>
  </si>
  <si>
    <t>B1500000262</t>
  </si>
  <si>
    <t>NOTARIZACION ACTA PROCESO SNS-CCC-CP-2021-0002</t>
  </si>
  <si>
    <t>MAYRA MERCEDES DEL VILLAR</t>
  </si>
  <si>
    <t>B1500000024</t>
  </si>
  <si>
    <t>B1500000012</t>
  </si>
  <si>
    <t>CENTRO MEDICO DE ESPECIALIDADES UTESA</t>
  </si>
  <si>
    <t>ALQUILER ENERO 2021 - PACIENTES COVID-19</t>
  </si>
  <si>
    <t>B1500000013</t>
  </si>
  <si>
    <t>ALQUILER FEBRERO 2021 - PACIENTES COVID-19</t>
  </si>
  <si>
    <t>B1500000167</t>
  </si>
  <si>
    <t>RAFAEL DANILO BENCOSME</t>
  </si>
  <si>
    <t>ALQUILER LOCAL 911 MOCA- FEBRERO 2021</t>
  </si>
  <si>
    <t>B1500000166</t>
  </si>
  <si>
    <t>ALQUILER LOCAL 911 MOCA- ENERO 2021</t>
  </si>
  <si>
    <t>B1500000032</t>
  </si>
  <si>
    <t>ALQUILER LOCAL 911 MOCA- DICIEMBRE 2020</t>
  </si>
  <si>
    <t>B1500000020</t>
  </si>
  <si>
    <t>GIUSEPPE COLLURA</t>
  </si>
  <si>
    <t>ALQUILER LOCAL 911 SAMANA- FEBRERO 2021</t>
  </si>
  <si>
    <t>B1500000637</t>
  </si>
  <si>
    <t>OSIRIS &amp; CO, SA</t>
  </si>
  <si>
    <t>COMPRA EQUIPOS MEDICOS SNS-CCC-2018-0002</t>
  </si>
  <si>
    <t>B1500000176</t>
  </si>
  <si>
    <t>COMPRA DE CUBETAS DE PINTURAS Y BOMBILLOS METALICOS</t>
  </si>
  <si>
    <t>B1500000391</t>
  </si>
  <si>
    <t>RAJD COMERCIAL</t>
  </si>
  <si>
    <t>IMPRESIÓN OFFSET DE MEMORIA FULL COLOR ALTA CALIDAD</t>
  </si>
  <si>
    <t>B1500000021</t>
  </si>
  <si>
    <t>COMPRA EQUIPOS MEDICOS Y INDUSTRIALES</t>
  </si>
  <si>
    <t>B1500000413</t>
  </si>
  <si>
    <t>PROMOCIONES Y PROYECTOS, SA</t>
  </si>
  <si>
    <t>SERVICIO DE CATERING</t>
  </si>
  <si>
    <t>B1500000803</t>
  </si>
  <si>
    <t>B1500000807</t>
  </si>
  <si>
    <t>B1500000804</t>
  </si>
  <si>
    <t>B1500000806</t>
  </si>
  <si>
    <t>B1500000809</t>
  </si>
  <si>
    <t>B1500000811</t>
  </si>
  <si>
    <t>B1500000813</t>
  </si>
  <si>
    <t>B1500000812</t>
  </si>
  <si>
    <t>B1500000814</t>
  </si>
  <si>
    <t>B1500000816</t>
  </si>
  <si>
    <t>B1500001414</t>
  </si>
  <si>
    <t>B1500001415</t>
  </si>
  <si>
    <t>B1500001416</t>
  </si>
  <si>
    <t>B1500001418</t>
  </si>
  <si>
    <t>B1500001419</t>
  </si>
  <si>
    <t>B1500001420</t>
  </si>
  <si>
    <t>B1500001421</t>
  </si>
  <si>
    <t>B1500001422</t>
  </si>
  <si>
    <t>B1500001423</t>
  </si>
  <si>
    <t>B1500001424</t>
  </si>
  <si>
    <t>B1500001390</t>
  </si>
  <si>
    <t>B1500001391</t>
  </si>
  <si>
    <t>B1500001392</t>
  </si>
  <si>
    <t>B1500001393</t>
  </si>
  <si>
    <t>B1500001394</t>
  </si>
  <si>
    <t>B1500001395</t>
  </si>
  <si>
    <t>B1500001396</t>
  </si>
  <si>
    <t>B1500001397</t>
  </si>
  <si>
    <t>B1500001398</t>
  </si>
  <si>
    <t>B1500001399</t>
  </si>
  <si>
    <t>B1500001426</t>
  </si>
  <si>
    <t>B1500001428</t>
  </si>
  <si>
    <t>B1500001429</t>
  </si>
  <si>
    <t>B1500001430</t>
  </si>
  <si>
    <t>B1500001431</t>
  </si>
  <si>
    <t>B1500001432</t>
  </si>
  <si>
    <t>B1500001433</t>
  </si>
  <si>
    <t>B1500001434</t>
  </si>
  <si>
    <t>B1500001435</t>
  </si>
  <si>
    <t>B1500001436</t>
  </si>
  <si>
    <t>B1500001437</t>
  </si>
  <si>
    <t>B1500001438</t>
  </si>
  <si>
    <t>B1500001439</t>
  </si>
  <si>
    <t>B1500001440</t>
  </si>
  <si>
    <t>B1500001443</t>
  </si>
  <si>
    <t>B1500001444</t>
  </si>
  <si>
    <t>B1500001445</t>
  </si>
  <si>
    <t>B1500001446</t>
  </si>
  <si>
    <t>B1500001447</t>
  </si>
  <si>
    <t>B1500001448</t>
  </si>
  <si>
    <t>B1500001449</t>
  </si>
  <si>
    <t>B1500001450</t>
  </si>
  <si>
    <t>B1500001451</t>
  </si>
  <si>
    <t>B1500001452</t>
  </si>
  <si>
    <t>B1500001453</t>
  </si>
  <si>
    <t>B1500001454</t>
  </si>
  <si>
    <t>B1500001456</t>
  </si>
  <si>
    <t>B1500001457</t>
  </si>
  <si>
    <t>B1500001459</t>
  </si>
  <si>
    <t>B1500001465</t>
  </si>
  <si>
    <t>B1500001476</t>
  </si>
  <si>
    <t>B1500001477</t>
  </si>
  <si>
    <t>B1500001479</t>
  </si>
  <si>
    <t>B1500001480</t>
  </si>
  <si>
    <t>B1500001482</t>
  </si>
  <si>
    <t>B1500001483</t>
  </si>
  <si>
    <t>B1500001484</t>
  </si>
  <si>
    <t>B1500001485</t>
  </si>
  <si>
    <t>B1500001486</t>
  </si>
  <si>
    <t>B1500001487</t>
  </si>
  <si>
    <t>B1500001488</t>
  </si>
  <si>
    <t>B1500001489</t>
  </si>
  <si>
    <t>B1500001490</t>
  </si>
  <si>
    <t>B1500001491</t>
  </si>
  <si>
    <t>B1500001492</t>
  </si>
  <si>
    <t>B1500001493</t>
  </si>
  <si>
    <t>B1500001494</t>
  </si>
  <si>
    <t>B1500001495</t>
  </si>
  <si>
    <t>B1500001496</t>
  </si>
  <si>
    <t>B1500001497</t>
  </si>
  <si>
    <t>B1500001498</t>
  </si>
  <si>
    <t>B1500001500</t>
  </si>
  <si>
    <t>B1500001501</t>
  </si>
  <si>
    <t>B1500000817</t>
  </si>
  <si>
    <t>B1500000842</t>
  </si>
  <si>
    <t>B1500000843</t>
  </si>
  <si>
    <t>B1500000844</t>
  </si>
  <si>
    <t>B1500000845</t>
  </si>
  <si>
    <t>B1500000846</t>
  </si>
  <si>
    <t>B1500000849</t>
  </si>
  <si>
    <t>B1500000850</t>
  </si>
  <si>
    <t>B1500000851</t>
  </si>
  <si>
    <t>B1500000864</t>
  </si>
  <si>
    <t>B1500000866</t>
  </si>
  <si>
    <t>B1500000867</t>
  </si>
  <si>
    <t>B1500000868</t>
  </si>
  <si>
    <t>B1500000885</t>
  </si>
  <si>
    <t>B1500000887</t>
  </si>
  <si>
    <t>B1500000901</t>
  </si>
  <si>
    <t>B1500000902</t>
  </si>
  <si>
    <t>B1500000889</t>
  </si>
  <si>
    <t>B1500000886</t>
  </si>
  <si>
    <t>B1500000890</t>
  </si>
  <si>
    <t>B1500000891</t>
  </si>
  <si>
    <t>B1500000892</t>
  </si>
  <si>
    <t>B1500000893</t>
  </si>
  <si>
    <t>B1500000894</t>
  </si>
  <si>
    <t>B1500000895</t>
  </si>
  <si>
    <t>B1500000896</t>
  </si>
  <si>
    <t>B1500000908</t>
  </si>
  <si>
    <t>B1500000913</t>
  </si>
  <si>
    <t>B1500000915</t>
  </si>
  <si>
    <t>B1500000903</t>
  </si>
  <si>
    <t>B1500000904</t>
  </si>
  <si>
    <t>B1500000905</t>
  </si>
  <si>
    <t>B1500000906</t>
  </si>
  <si>
    <t>B1500000907</t>
  </si>
  <si>
    <t>B1500000909</t>
  </si>
  <si>
    <t>B1500000911</t>
  </si>
  <si>
    <t>B1500000914</t>
  </si>
  <si>
    <t>B1500000917</t>
  </si>
  <si>
    <t>B1500000918</t>
  </si>
  <si>
    <t>B1500000870</t>
  </si>
  <si>
    <t>B1500000871</t>
  </si>
  <si>
    <t>B1500000872</t>
  </si>
  <si>
    <t>B1500000873</t>
  </si>
  <si>
    <t>B1500000874</t>
  </si>
  <si>
    <t>B1500000880</t>
  </si>
  <si>
    <t>B1500000881</t>
  </si>
  <si>
    <t>B1500000883</t>
  </si>
  <si>
    <t>B1500000884</t>
  </si>
  <si>
    <t>B1500000916</t>
  </si>
  <si>
    <t>B1500000763</t>
  </si>
  <si>
    <t>B1500000765</t>
  </si>
  <si>
    <t>B1500000808</t>
  </si>
  <si>
    <t>B1500000869</t>
  </si>
  <si>
    <t>B1500000876</t>
  </si>
  <si>
    <t>B1500000877</t>
  </si>
  <si>
    <t>B1500000882</t>
  </si>
  <si>
    <t>B1500000898</t>
  </si>
  <si>
    <t>B1500000899</t>
  </si>
  <si>
    <t>B1500000900</t>
  </si>
  <si>
    <t>B1500000910</t>
  </si>
  <si>
    <t>B1500000919</t>
  </si>
  <si>
    <t>B1500000920</t>
  </si>
  <si>
    <t>B1500000921</t>
  </si>
  <si>
    <t>B1500000852</t>
  </si>
  <si>
    <t>B1500000853</t>
  </si>
  <si>
    <t>B1500000854</t>
  </si>
  <si>
    <t>B1500000855</t>
  </si>
  <si>
    <t>B1500000856</t>
  </si>
  <si>
    <t>B1500000857</t>
  </si>
  <si>
    <t>B1500000858</t>
  </si>
  <si>
    <t>B1500000859</t>
  </si>
  <si>
    <t>B1500000860</t>
  </si>
  <si>
    <t>B1500000863</t>
  </si>
  <si>
    <t>B1500000878</t>
  </si>
  <si>
    <t>B1500000879</t>
  </si>
  <si>
    <t>B1500000912</t>
  </si>
  <si>
    <t>B1500000940</t>
  </si>
  <si>
    <t>B1500000941</t>
  </si>
  <si>
    <t>B1500000942</t>
  </si>
  <si>
    <t>B1500000943</t>
  </si>
  <si>
    <t>B1500000944</t>
  </si>
  <si>
    <t>B1500000945</t>
  </si>
  <si>
    <t>B1500000946</t>
  </si>
  <si>
    <t>B1500000947</t>
  </si>
  <si>
    <t>B1500000948</t>
  </si>
  <si>
    <t>B1500000951</t>
  </si>
  <si>
    <t>B1500000929</t>
  </si>
  <si>
    <t>B1500000930</t>
  </si>
  <si>
    <t>B1500000931</t>
  </si>
  <si>
    <t>B1500000936</t>
  </si>
  <si>
    <t>B1500000937</t>
  </si>
  <si>
    <t>B1500000778</t>
  </si>
  <si>
    <t>B1500000799</t>
  </si>
  <si>
    <t>B1500000810</t>
  </si>
  <si>
    <t>B1500000861</t>
  </si>
  <si>
    <t>E450000000058</t>
  </si>
  <si>
    <t>E450000000123</t>
  </si>
  <si>
    <t>E450000000284</t>
  </si>
  <si>
    <t>E450000000352</t>
  </si>
  <si>
    <t>E450000000369</t>
  </si>
  <si>
    <t>E450000000373</t>
  </si>
  <si>
    <t>E450000000376</t>
  </si>
  <si>
    <t>E450000000378</t>
  </si>
  <si>
    <t>E450000000306</t>
  </si>
  <si>
    <t>E450000000307</t>
  </si>
  <si>
    <t>E450000000309</t>
  </si>
  <si>
    <t>E450000000310</t>
  </si>
  <si>
    <t>E450000000315</t>
  </si>
  <si>
    <t>E450000000316</t>
  </si>
  <si>
    <t>E450000000318</t>
  </si>
  <si>
    <t>E450000000320</t>
  </si>
  <si>
    <t>E450000000321</t>
  </si>
  <si>
    <t>E450000000322</t>
  </si>
  <si>
    <t>B1500001182</t>
  </si>
  <si>
    <t>CENTRO AUTOMOTRIZ REMESA, SRL</t>
  </si>
  <si>
    <t>B1500001183</t>
  </si>
  <si>
    <t>E450000000348</t>
  </si>
  <si>
    <t>E450000000350</t>
  </si>
  <si>
    <t>E450000000351</t>
  </si>
  <si>
    <t>E450000000353</t>
  </si>
  <si>
    <t>E450000000355</t>
  </si>
  <si>
    <t>E450000000360</t>
  </si>
  <si>
    <t>E450000000361</t>
  </si>
  <si>
    <t>E450000000366</t>
  </si>
  <si>
    <t>E450000000367</t>
  </si>
  <si>
    <t>E450000000368</t>
  </si>
  <si>
    <t>E450000000059</t>
  </si>
  <si>
    <t>E450000000061</t>
  </si>
  <si>
    <t>E450000000073</t>
  </si>
  <si>
    <t>E450000000083</t>
  </si>
  <si>
    <t>E450000000089</t>
  </si>
  <si>
    <t>E450000000225</t>
  </si>
  <si>
    <t>E450000000256</t>
  </si>
  <si>
    <t>E450000000260</t>
  </si>
  <si>
    <t>E450000000261</t>
  </si>
  <si>
    <t>E450000000262</t>
  </si>
  <si>
    <t>E450000000327</t>
  </si>
  <si>
    <t>E450000000329</t>
  </si>
  <si>
    <t>E450000000330</t>
  </si>
  <si>
    <t>E450000000343</t>
  </si>
  <si>
    <t>E450000000346</t>
  </si>
  <si>
    <t>E450000000347</t>
  </si>
  <si>
    <t>E450000000354</t>
  </si>
  <si>
    <t>E450000000362</t>
  </si>
  <si>
    <t>E450000000363</t>
  </si>
  <si>
    <t>E450000000365</t>
  </si>
  <si>
    <t>E450000000263</t>
  </si>
  <si>
    <t>E450000000264</t>
  </si>
  <si>
    <t>E450000000265</t>
  </si>
  <si>
    <t>E450000000266</t>
  </si>
  <si>
    <t>E450000000267</t>
  </si>
  <si>
    <t>E450000000268</t>
  </si>
  <si>
    <t>E450000000269</t>
  </si>
  <si>
    <t>E450000000270</t>
  </si>
  <si>
    <t>E450000000272</t>
  </si>
  <si>
    <t>E450000000273</t>
  </si>
  <si>
    <t>B1500001442</t>
  </si>
  <si>
    <t>B1500001458</t>
  </si>
  <si>
    <t>B1500001460</t>
  </si>
  <si>
    <t>B1500001461</t>
  </si>
  <si>
    <t>B1500001462</t>
  </si>
  <si>
    <t>B1500001464</t>
  </si>
  <si>
    <t>B1500001478</t>
  </si>
  <si>
    <t>B1500001481</t>
  </si>
  <si>
    <t>B1500001405</t>
  </si>
  <si>
    <t>B1500001406</t>
  </si>
  <si>
    <t>B1500001407</t>
  </si>
  <si>
    <t>B1500001411</t>
  </si>
  <si>
    <t>B1500001417</t>
  </si>
  <si>
    <t>B1500001425</t>
  </si>
  <si>
    <t>B1500001427</t>
  </si>
  <si>
    <t>B1500001441</t>
  </si>
  <si>
    <t>B1500003639</t>
  </si>
  <si>
    <t>MAGNA MOTOR, SA</t>
  </si>
  <si>
    <t>B1500003640</t>
  </si>
  <si>
    <t>B1500003656</t>
  </si>
  <si>
    <t>B1500003657</t>
  </si>
  <si>
    <t>B1500003666</t>
  </si>
  <si>
    <t>B1500003696</t>
  </si>
  <si>
    <t>B1500003716</t>
  </si>
  <si>
    <t>B1500003717</t>
  </si>
  <si>
    <t>B1500003676</t>
  </si>
  <si>
    <t>B1500003685</t>
  </si>
  <si>
    <t>B1500016727</t>
  </si>
  <si>
    <t>SANTO DOMINGO MOTORS, SA</t>
  </si>
  <si>
    <t>B1500016742</t>
  </si>
  <si>
    <t>B1500016745</t>
  </si>
  <si>
    <t>B1500000125</t>
  </si>
  <si>
    <t>GRUPO AS, SRL</t>
  </si>
  <si>
    <t>CUBICACION NO. 2 SNS-CCC-LPN-2019-2020</t>
  </si>
  <si>
    <t>B1500000271</t>
  </si>
  <si>
    <t>SERVICIO DE SALUD VISUAL KLR, SRL</t>
  </si>
  <si>
    <t>ADQUISICION DE EQUIPOS MEDICOS</t>
  </si>
  <si>
    <t>B1500016357</t>
  </si>
  <si>
    <t>SANTO DOMINGO MOTOTS, SA</t>
  </si>
  <si>
    <t>B1500016297</t>
  </si>
  <si>
    <t>B150001258</t>
  </si>
  <si>
    <t>B1500016252</t>
  </si>
  <si>
    <t>B1500016251</t>
  </si>
  <si>
    <t>B1500016250</t>
  </si>
  <si>
    <t>B1500016248</t>
  </si>
  <si>
    <t>MARIA MANUELA PEREZ MARRERO</t>
  </si>
  <si>
    <t>NOTARIZACION CONTRATOS</t>
  </si>
  <si>
    <t>B1500000255</t>
  </si>
  <si>
    <t>BARNA MANAGEMENT SCHOOL</t>
  </si>
  <si>
    <t>1RA CUOTA PROGRAMA DE LIDERAZGO PARA LA GESTION PUBLICA</t>
  </si>
  <si>
    <t>COMPRA AGUA COLABORADORES</t>
  </si>
  <si>
    <t>B1500000848</t>
  </si>
  <si>
    <t>SUPLICEDEN, SRL</t>
  </si>
  <si>
    <t>ADQUISICION DE INSUMOS, MATERIALES Y ODONTOLOGICOS NEY ARIAS LORA</t>
  </si>
  <si>
    <t>B1500001723</t>
  </si>
  <si>
    <t>AYUNTAMIENTO DE MOCA</t>
  </si>
  <si>
    <t>RECOGIDA DE DESECHOS SOLICOS LOCAL DEM/CRUE MOCA</t>
  </si>
  <si>
    <t>B1500000275</t>
  </si>
  <si>
    <t>CARMEN CHEVALIER</t>
  </si>
  <si>
    <t>JOSE RAMON CASADO</t>
  </si>
  <si>
    <t>B150000030</t>
  </si>
  <si>
    <t>JCMV DESPACHO LEGAL SRL</t>
  </si>
  <si>
    <t>APERTURA SOBRE B PROCESO SNS-CCC-CP-2020-0005</t>
  </si>
  <si>
    <t>B150000032</t>
  </si>
  <si>
    <t>APERTURA SOBRE A Y B PROCESO SNS-CCC-PEEX-2020-0007</t>
  </si>
  <si>
    <t>B150000033</t>
  </si>
  <si>
    <t>APERTURA SOBRE B PROCESO SNS-MAE-PEUR-2021-0001</t>
  </si>
  <si>
    <t>B150000034</t>
  </si>
  <si>
    <t>APERTURA SOBRE B PROCESO SNS-MAE-PEUR-2021-0002</t>
  </si>
  <si>
    <t>B150000035</t>
  </si>
  <si>
    <t>APERTURA SOBRE B PROCESO SNS-MAE-PEUR-2020-0005</t>
  </si>
  <si>
    <t>B150000036</t>
  </si>
  <si>
    <t>APERTURA SOBRE A PROCESO SNS-CCC-CP-2020-0005</t>
  </si>
  <si>
    <t>B1500001637</t>
  </si>
  <si>
    <t>RECOGIDA DE DESECHOS SOLICOS LOCAL DEM/CRUE MOCA FEBRERO 2021</t>
  </si>
  <si>
    <t>B1500001689</t>
  </si>
  <si>
    <t>RECOGIDA DE DESECHOS SOLICOS LOCAL DEM/CRUE MOCA MARZO 2021</t>
  </si>
  <si>
    <t>B1500000162</t>
  </si>
  <si>
    <t>FELIZ SANCHEZ SUPLIDORES, SRL</t>
  </si>
  <si>
    <t xml:space="preserve">AQUISICION DE CAJAS PLASTICAS DE ALMACENAMIENTO </t>
  </si>
  <si>
    <t>E450000000125</t>
  </si>
  <si>
    <t>B1500000168</t>
  </si>
  <si>
    <t>RAFAEL DANILO BENCOSME OVALLES</t>
  </si>
  <si>
    <t>ALQUILER LOCAL CRUE/MOCA MARZO 2021</t>
  </si>
  <si>
    <t>B1500003720</t>
  </si>
  <si>
    <t>MAGNA MOTORS, S.A.</t>
  </si>
  <si>
    <t>B1500000794</t>
  </si>
  <si>
    <t>B1500000934</t>
  </si>
  <si>
    <t>B1500000928</t>
  </si>
  <si>
    <t>B1500000933</t>
  </si>
  <si>
    <t>B1500000938</t>
  </si>
  <si>
    <t>B1500001200</t>
  </si>
  <si>
    <t>REMESA, SRL</t>
  </si>
  <si>
    <t>B1500001199</t>
  </si>
  <si>
    <t>B1500000122</t>
  </si>
  <si>
    <t>GARCIA TEJERA &amp; ASOC.</t>
  </si>
  <si>
    <t>COMPRA EQUIPOS PROCESP SNS-CCC-LPN-2018-0002</t>
  </si>
  <si>
    <t>SEMINSA, SA</t>
  </si>
  <si>
    <t>COMPRA EQUIPOS MEDICOS HOSP. CABRAL Y BAEZ, SANTIAGO</t>
  </si>
  <si>
    <t>COMPRA EQUIPOS MEDICOS HOSP. FRANCISCO MOSCOSO PUELLO</t>
  </si>
  <si>
    <t>COMPRA EQUIPOS MEDICOS HOSP. SANTO SOCORRO</t>
  </si>
  <si>
    <t>COMPRA EQUIPOS MEDICOS HOSP. SAN BARTOLOME DE NEYBA</t>
  </si>
  <si>
    <t>COMPRA EQUIPOS MEDICOS HOSP. MATERNO DR. REYNALDO ALMANZAR</t>
  </si>
  <si>
    <t>COMPRA EQUIPOS MEDICOS HOSP. LUIS MORILLO KING</t>
  </si>
  <si>
    <t>BIORTESIC TECH</t>
  </si>
  <si>
    <t>COMPRA EQUIPOS MEDICOS SNS-MAE-PEUR-2018-0004</t>
  </si>
  <si>
    <t>B1500001057</t>
  </si>
  <si>
    <t>GRUPO Z HEALTHCARE PRODUCTS DOMINICANA,SRL</t>
  </si>
  <si>
    <t>COMPRA EQUIPOS MEDICOS PROCESO SNS-CCC-LPN-2018-0002</t>
  </si>
  <si>
    <t>SILUETTE PERFECT</t>
  </si>
  <si>
    <t>COMPRA DE MATERIALES PROTECTORES</t>
  </si>
  <si>
    <t>B1500000059</t>
  </si>
  <si>
    <t>ARTIEX, SRL</t>
  </si>
  <si>
    <t>COMPRA CHALECOS PROTECTORES</t>
  </si>
  <si>
    <t>COMPRA AGUA PARA COLABORADORES</t>
  </si>
  <si>
    <t>ROMFER</t>
  </si>
  <si>
    <t>COMPRA DE MATERIALES PROTECTORES Y DE LIMPIEZA</t>
  </si>
  <si>
    <t>IMPRESORA DURAN, SRL</t>
  </si>
  <si>
    <t>B1500000236</t>
  </si>
  <si>
    <t>AGENCIA DE VIAJES Y TURISMO</t>
  </si>
  <si>
    <t xml:space="preserve">HOSPEDAJE </t>
  </si>
  <si>
    <t>B1500000888</t>
  </si>
  <si>
    <t>B1500002816</t>
  </si>
  <si>
    <t>MACROTECH FARMACEUTICA,SRL</t>
  </si>
  <si>
    <t xml:space="preserve">NUTRICION PARENTERAL Y ENTERAL  </t>
  </si>
  <si>
    <t>B1500002829</t>
  </si>
  <si>
    <t>B1500002841</t>
  </si>
  <si>
    <t>B1500002854</t>
  </si>
  <si>
    <t>B1500002896</t>
  </si>
  <si>
    <t>B1500002894</t>
  </si>
  <si>
    <t>B1500002901</t>
  </si>
  <si>
    <t>B1500002899</t>
  </si>
  <si>
    <t>B1500002891</t>
  </si>
  <si>
    <t>B1500002855</t>
  </si>
  <si>
    <t>B1500002866</t>
  </si>
  <si>
    <t>B1500002882</t>
  </si>
  <si>
    <t>B1500002885</t>
  </si>
  <si>
    <t>B1500002886</t>
  </si>
  <si>
    <t>B1500000014</t>
  </si>
  <si>
    <t xml:space="preserve">ALQUILER LOCAL MARZO 2021 </t>
  </si>
  <si>
    <t>B1500000954</t>
  </si>
  <si>
    <t>B1500000961</t>
  </si>
  <si>
    <t>B1500000971</t>
  </si>
  <si>
    <t>B1500000975</t>
  </si>
  <si>
    <t>B1500000976</t>
  </si>
  <si>
    <t>B1500000977</t>
  </si>
  <si>
    <t>B1500000978</t>
  </si>
  <si>
    <t>B1500000979</t>
  </si>
  <si>
    <t>B1500000980</t>
  </si>
  <si>
    <t>B1500000981</t>
  </si>
  <si>
    <t>B1500000982</t>
  </si>
  <si>
    <t>B1500000983</t>
  </si>
  <si>
    <t>B1500000984</t>
  </si>
  <si>
    <t>B1500000985</t>
  </si>
  <si>
    <t>B1500000986</t>
  </si>
  <si>
    <t>B1500000987</t>
  </si>
  <si>
    <t>B1500000988</t>
  </si>
  <si>
    <t>B1500000989</t>
  </si>
  <si>
    <t>B1500000990</t>
  </si>
  <si>
    <t>B1500000991</t>
  </si>
  <si>
    <t>B1500000992</t>
  </si>
  <si>
    <t>B1500000993</t>
  </si>
  <si>
    <t>B1500000994</t>
  </si>
  <si>
    <t>B1500000995</t>
  </si>
  <si>
    <t>B1500000996</t>
  </si>
  <si>
    <t>B1500000997</t>
  </si>
  <si>
    <t>B1500000998</t>
  </si>
  <si>
    <t>B1500000999</t>
  </si>
  <si>
    <t>B1500001000</t>
  </si>
  <si>
    <t>B1500001001</t>
  </si>
  <si>
    <t>B1500001002</t>
  </si>
  <si>
    <t>B1500001003</t>
  </si>
  <si>
    <t>B1500001004</t>
  </si>
  <si>
    <t>B1500001006</t>
  </si>
  <si>
    <t>B1500001007</t>
  </si>
  <si>
    <t>B1500001008</t>
  </si>
  <si>
    <t>B1500001015</t>
  </si>
  <si>
    <t>B1500001016</t>
  </si>
  <si>
    <t>B1500001017</t>
  </si>
  <si>
    <t>B1500001019</t>
  </si>
  <si>
    <t>B1500001020</t>
  </si>
  <si>
    <t>B1500001021</t>
  </si>
  <si>
    <t>B1500001022</t>
  </si>
  <si>
    <t>B1500001024</t>
  </si>
  <si>
    <t>B1500001026</t>
  </si>
  <si>
    <t>B1500001455</t>
  </si>
  <si>
    <t>B1500001463</t>
  </si>
  <si>
    <t>B1500001502</t>
  </si>
  <si>
    <t>B1500001503</t>
  </si>
  <si>
    <t>B1500001515</t>
  </si>
  <si>
    <t>B1500001516</t>
  </si>
  <si>
    <t>B1500001517</t>
  </si>
  <si>
    <t>B1500001518</t>
  </si>
  <si>
    <t>B1500001519</t>
  </si>
  <si>
    <t>B1500001520</t>
  </si>
  <si>
    <t>B1500001521</t>
  </si>
  <si>
    <t>B1500001522</t>
  </si>
  <si>
    <t>B1500001523</t>
  </si>
  <si>
    <t>B1500001524</t>
  </si>
  <si>
    <t>B1500001525</t>
  </si>
  <si>
    <t>B1500001526</t>
  </si>
  <si>
    <t>B1500001527</t>
  </si>
  <si>
    <t>B1500001528</t>
  </si>
  <si>
    <t>B1500001529</t>
  </si>
  <si>
    <t>B1500001530</t>
  </si>
  <si>
    <t>B1500001531</t>
  </si>
  <si>
    <t>B1500001532</t>
  </si>
  <si>
    <t>B1500001540</t>
  </si>
  <si>
    <t>B1500001541</t>
  </si>
  <si>
    <t>B1500001542</t>
  </si>
  <si>
    <t>B1500001543</t>
  </si>
  <si>
    <t>B1500001544</t>
  </si>
  <si>
    <t>B1500001545</t>
  </si>
  <si>
    <t>B1500001546</t>
  </si>
  <si>
    <t>B1500001547</t>
  </si>
  <si>
    <t>B1500001548</t>
  </si>
  <si>
    <t>B1500001549</t>
  </si>
  <si>
    <t>B1500001550</t>
  </si>
  <si>
    <t>B1500001551</t>
  </si>
  <si>
    <t>B1500001552</t>
  </si>
  <si>
    <t>B1500001553</t>
  </si>
  <si>
    <t>B1500001554</t>
  </si>
  <si>
    <t>B1500001555</t>
  </si>
  <si>
    <t>B1500001556</t>
  </si>
  <si>
    <t>B1500001557</t>
  </si>
  <si>
    <t>B1500001558</t>
  </si>
  <si>
    <t>B1500001559</t>
  </si>
  <si>
    <t>B1500001560</t>
  </si>
  <si>
    <t>B1500001561</t>
  </si>
  <si>
    <t>B1500001562</t>
  </si>
  <si>
    <t>B1500001563</t>
  </si>
  <si>
    <t>B1500001564</t>
  </si>
  <si>
    <t>B1500001565</t>
  </si>
  <si>
    <t>B1500001566</t>
  </si>
  <si>
    <t>B1500001567</t>
  </si>
  <si>
    <t>B1500001533</t>
  </si>
  <si>
    <t>B1500001534</t>
  </si>
  <si>
    <t>B1500001535</t>
  </si>
  <si>
    <t>B1500001536</t>
  </si>
  <si>
    <t>B1500001537</t>
  </si>
  <si>
    <t>B1500001538</t>
  </si>
  <si>
    <t>B1500001539</t>
  </si>
  <si>
    <t>B1500001578</t>
  </si>
  <si>
    <t>B1500001579</t>
  </si>
  <si>
    <t>B1500001580</t>
  </si>
  <si>
    <t>B1500001581</t>
  </si>
  <si>
    <t>B1500001582</t>
  </si>
  <si>
    <t>B1500001583</t>
  </si>
  <si>
    <t>B1500001584</t>
  </si>
  <si>
    <t>B1500001570</t>
  </si>
  <si>
    <t>B1500001571</t>
  </si>
  <si>
    <t>B1500001572</t>
  </si>
  <si>
    <t>B1500001573</t>
  </si>
  <si>
    <t>B1500001574</t>
  </si>
  <si>
    <t>B1500001575</t>
  </si>
  <si>
    <t>B1500001576</t>
  </si>
  <si>
    <t>B1500001577</t>
  </si>
  <si>
    <t>B1500001585</t>
  </si>
  <si>
    <t>B1500001586</t>
  </si>
  <si>
    <t>B1500001587</t>
  </si>
  <si>
    <t>B1500001588</t>
  </si>
  <si>
    <t>B1500001589</t>
  </si>
  <si>
    <t>B1500001590</t>
  </si>
  <si>
    <t>B1500001591</t>
  </si>
  <si>
    <t>B1500001592</t>
  </si>
  <si>
    <t>B1500001593</t>
  </si>
  <si>
    <t>B1500001594</t>
  </si>
  <si>
    <t>B1500001595</t>
  </si>
  <si>
    <t>B1500001596</t>
  </si>
  <si>
    <t>B1500001597</t>
  </si>
  <si>
    <t>B1500001598</t>
  </si>
  <si>
    <t>B1500001599</t>
  </si>
  <si>
    <t>B1500001600</t>
  </si>
  <si>
    <t>B1500001601</t>
  </si>
  <si>
    <t>B1500001602</t>
  </si>
  <si>
    <t xml:space="preserve">Total </t>
  </si>
  <si>
    <t>___________________</t>
  </si>
  <si>
    <t>______________________________________</t>
  </si>
  <si>
    <t>________________________</t>
  </si>
  <si>
    <t>Licda. Rosaura Reynoso</t>
  </si>
  <si>
    <t>Licda. Mirky Cuello</t>
  </si>
  <si>
    <t>Licda. Virginia Sánchez</t>
  </si>
  <si>
    <t>Analista Financiero</t>
  </si>
  <si>
    <t>Enc. De Contabilidad</t>
  </si>
  <si>
    <t>Directora Financiera</t>
  </si>
  <si>
    <t>Preparado por:</t>
  </si>
  <si>
    <t>Revisado por:</t>
  </si>
  <si>
    <t>Aprobado por:</t>
  </si>
  <si>
    <t>Facturas pagadas al 31/08/2022</t>
  </si>
  <si>
    <t>CONCEPTO</t>
  </si>
  <si>
    <t>ESTADO</t>
  </si>
  <si>
    <t xml:space="preserve">Suma de VALOR </t>
  </si>
  <si>
    <t>CAPELLAN DENTAL</t>
  </si>
  <si>
    <t>PAGO FACT B1500000715, COMPRA EQUIPOS ODONTOLOGICOS</t>
  </si>
  <si>
    <t>B1500001149</t>
  </si>
  <si>
    <t>PAGADA</t>
  </si>
  <si>
    <t>SANTO DOMINGO MOTORS</t>
  </si>
  <si>
    <t>MONTE VEHICULOS</t>
  </si>
  <si>
    <t>B1500021169/1282/1363/1774/2149/1771/1773/2153/</t>
  </si>
  <si>
    <t>REPUESTOS DE JESUS</t>
  </si>
  <si>
    <t>MANTENIMIENTO MOTORES</t>
  </si>
  <si>
    <t>B1500001999/1909/1977/1985/1981/1978/2084/2079/2085/2057</t>
  </si>
  <si>
    <t>CANDADOS MOTORES , FACTS DEL 9/9/22 Y 01/06/22</t>
  </si>
  <si>
    <t>01/06/22/ 09/09/22</t>
  </si>
  <si>
    <t>B1500001995 / B1500002032</t>
  </si>
  <si>
    <t>PAGO FACT 139 , EQUIPOS ODONTOLOGICOS</t>
  </si>
  <si>
    <t>CENTRO AUTOMOTRIZ REMESA</t>
  </si>
  <si>
    <t xml:space="preserve">MANTENIMIEBTOS Y REPARACION  VEHICULOS  DEL SRSM </t>
  </si>
  <si>
    <t>B1500001533 / B1500001540</t>
  </si>
  <si>
    <t>INSUPLAYSER</t>
  </si>
  <si>
    <t>COMPRA DE CAFÉ PARA CONSUMO DE LAS OFICINAS ADM DE ESTE SRSM</t>
  </si>
  <si>
    <t>RALANSA</t>
  </si>
  <si>
    <t>EQUIPOS DE LABORATORIOS PARA CPNA Y CENTROS DE DIAGNOSTICOS</t>
  </si>
  <si>
    <t>INDUSTRIA NACIONAL DE ETIQUETAS</t>
  </si>
  <si>
    <t>COMPRA IMPRESORA</t>
  </si>
  <si>
    <t>B15000000755</t>
  </si>
  <si>
    <t>MORAMI</t>
  </si>
  <si>
    <t>COMPRA EQUIPOS MEDICOS PARA USO DE LOS CPNA Y CENTROS DIAGNOSTICOS PERTENECIENTES AL SRSM</t>
  </si>
  <si>
    <t>B1500001300</t>
  </si>
  <si>
    <t>QUIMICOS MULTIPLES LESLIE</t>
  </si>
  <si>
    <t>PALETAS PLASTICAS PARA USO EN EL ALMACEN DEL SRSM</t>
  </si>
  <si>
    <t>MESSI SRL</t>
  </si>
  <si>
    <t>PAPELERIA DE OFICINA PARA USO DE LOS CPNA Y CENTROS D DE SRSM</t>
  </si>
  <si>
    <t>B1500000135</t>
  </si>
  <si>
    <t>LAPE DOMINICANA</t>
  </si>
  <si>
    <t>MATERIALES PLOMERIA PARA MANTENIMIENTO Y REPARCION DE CPNA Y CENTRO DIAGNOSTICOS DEL SRSM</t>
  </si>
  <si>
    <t>B15000000148</t>
  </si>
  <si>
    <t>B1500001914</t>
  </si>
  <si>
    <t>DEMEERO CONSTRUCTORA</t>
  </si>
  <si>
    <t>COMPRA LLAVINES PARA USO DE LOS CPNA Y CENTRO DIAGNOSTICOS DEL SRSM</t>
  </si>
  <si>
    <t>B1500000078</t>
  </si>
  <si>
    <t>DIPUGLIA PC UOTLET WSTORE</t>
  </si>
  <si>
    <t>COMPRA TELEVISION  SAMSUNG 43 PULGADAS PARA USO DEL SRSM</t>
  </si>
  <si>
    <t>B1500000524</t>
  </si>
  <si>
    <t>SUNIX PETROLEUM, SRL</t>
  </si>
  <si>
    <t>PAGO FCT B15000081768  POR COMPRA DE COMBUSTIBLE VEHICULOS SRSM</t>
  </si>
  <si>
    <t>B1500081768</t>
  </si>
  <si>
    <t>BIO NOVA SRL</t>
  </si>
  <si>
    <t>PAGO FACT B1500009447, FRASCOS DE BASILOCOPIA</t>
  </si>
  <si>
    <t>B1500009447</t>
  </si>
  <si>
    <t>PROGASTABLE SRL</t>
  </si>
  <si>
    <t>PAGO FACT B1500000312, INSUMOS DE OFICINA</t>
  </si>
  <si>
    <t>B1500000312</t>
  </si>
  <si>
    <t>SI SUPLIDORES INSTITUCIONALES</t>
  </si>
  <si>
    <t>PAGO FACT B1500000206, MATERIALES DE OFICINA</t>
  </si>
  <si>
    <t>B1500000206</t>
  </si>
  <si>
    <t>SUPLIGENSA</t>
  </si>
  <si>
    <t>PAGO FACT B1500000531, CAJAS DE EMPAQUES PARA ALMACEN DE MEDICAMENTOS</t>
  </si>
  <si>
    <t>B1500000531</t>
  </si>
  <si>
    <t>INVERSIONES YANG SRL</t>
  </si>
  <si>
    <t>PAGO FACT B1500000517, COMPRA PALETAS PLASTICAS PARA USO ALMACEN</t>
  </si>
  <si>
    <t>B15000000517</t>
  </si>
  <si>
    <t>TELSERDOM SRL</t>
  </si>
  <si>
    <t>COMPRA DE 4 RADIOS PORTATILES DE COMUNICACIONES PARA EL PERSONAL DE SEGURIDAD DEL SRSM</t>
  </si>
  <si>
    <t>B15000000005</t>
  </si>
  <si>
    <t>TOTAL</t>
  </si>
  <si>
    <t>Licdo. Eduardo Infante</t>
  </si>
  <si>
    <t>Licdo. Hector Almanzar</t>
  </si>
  <si>
    <t>Licdo. Francisco  Abreu Santos</t>
  </si>
  <si>
    <t>Administrativa- Financiera</t>
  </si>
  <si>
    <t xml:space="preserve"> </t>
  </si>
  <si>
    <t xml:space="preserve">SUMA DE VALOR </t>
  </si>
  <si>
    <t>CAJA</t>
  </si>
  <si>
    <t>RETENCION</t>
  </si>
  <si>
    <t>FECHA PAGO</t>
  </si>
  <si>
    <t>N0 PAGO</t>
  </si>
  <si>
    <t>FUENTE DE FINANCIAMIENTO</t>
  </si>
  <si>
    <t>MONTO SIN ITBIS</t>
  </si>
  <si>
    <t>ITBIS</t>
  </si>
  <si>
    <t>TOTAL A PAGAR</t>
  </si>
  <si>
    <t>CUENTAS POR PAGAR AL 31/05/2021</t>
  </si>
  <si>
    <t>B1500024166</t>
  </si>
  <si>
    <t>ALCALDIA DISTRITO NACIONAL</t>
  </si>
  <si>
    <t xml:space="preserve">SERVICIO MES DE ABRIL </t>
  </si>
  <si>
    <t>B1500000129</t>
  </si>
  <si>
    <t>B1500029449</t>
  </si>
  <si>
    <t>ALTICE DOMINICANA, SA</t>
  </si>
  <si>
    <t>SERVICIO FLOTAS E INTERNET ABRIL 2021</t>
  </si>
  <si>
    <t>B1500029778</t>
  </si>
  <si>
    <t xml:space="preserve">SERVICIO DE INTENET DE SERVIDORES </t>
  </si>
  <si>
    <t xml:space="preserve">ANGELA PUESAN </t>
  </si>
  <si>
    <t xml:space="preserve">NOTARIZACION DE CONTRATOS </t>
  </si>
  <si>
    <t>E450000000042</t>
  </si>
  <si>
    <t xml:space="preserve">MANTENIMIENTO DE VEHICULOS </t>
  </si>
  <si>
    <t>E450000000053</t>
  </si>
  <si>
    <t>E450000000062</t>
  </si>
  <si>
    <t>E450000000063</t>
  </si>
  <si>
    <t>E450000000065</t>
  </si>
  <si>
    <t>E450000000071</t>
  </si>
  <si>
    <t>E450000000072</t>
  </si>
  <si>
    <t>E450000000081</t>
  </si>
  <si>
    <t>E450000000084</t>
  </si>
  <si>
    <t>E450000000097</t>
  </si>
  <si>
    <t>E450000000276</t>
  </si>
  <si>
    <t>MANTENIMIENTO VEHICULOS 911</t>
  </si>
  <si>
    <t>E450000000277</t>
  </si>
  <si>
    <t>E450000000278</t>
  </si>
  <si>
    <t>E450000000280</t>
  </si>
  <si>
    <t>E450000000281</t>
  </si>
  <si>
    <t>E450000000282</t>
  </si>
  <si>
    <t>E450000000283</t>
  </si>
  <si>
    <t>E450000000285</t>
  </si>
  <si>
    <t>E450000000286</t>
  </si>
  <si>
    <t>E450000000287</t>
  </si>
  <si>
    <t>E450000000300</t>
  </si>
  <si>
    <t>E450000000301</t>
  </si>
  <si>
    <t>E450000000304</t>
  </si>
  <si>
    <t>E450000000312</t>
  </si>
  <si>
    <t>E450000000313</t>
  </si>
  <si>
    <t>E450000000314</t>
  </si>
  <si>
    <t>E450000000317</t>
  </si>
  <si>
    <t>E450000000319</t>
  </si>
  <si>
    <t>E450000000323</t>
  </si>
  <si>
    <t>E450000000325</t>
  </si>
  <si>
    <t>E450000000326</t>
  </si>
  <si>
    <t>E450000000328</t>
  </si>
  <si>
    <t>E450000000331</t>
  </si>
  <si>
    <t>E450000000333</t>
  </si>
  <si>
    <t>E450000000335</t>
  </si>
  <si>
    <t>E450000000337</t>
  </si>
  <si>
    <t>E450000000338</t>
  </si>
  <si>
    <t>E450000000341</t>
  </si>
  <si>
    <t>E450000000342</t>
  </si>
  <si>
    <t>E450000000356</t>
  </si>
  <si>
    <t>B1500001761</t>
  </si>
  <si>
    <t xml:space="preserve">AYUNTAMIENTO DE MOCA </t>
  </si>
  <si>
    <t>PAGO DE SERVICIOS DE RECOGIDA DE BASURA  DEL MES DE ABRIL 2021</t>
  </si>
  <si>
    <t>B1500000210</t>
  </si>
  <si>
    <t>BP MEDICAL</t>
  </si>
  <si>
    <t>B1500000212</t>
  </si>
  <si>
    <t>1904/2021</t>
  </si>
  <si>
    <t>B150000017</t>
  </si>
  <si>
    <t xml:space="preserve">CENTRO MEDICO DE ESPECIALIDADES UTESA </t>
  </si>
  <si>
    <t>ALQUILER LOCAL MES DE ABRIL 2021</t>
  </si>
  <si>
    <t>B1500004455</t>
  </si>
  <si>
    <t>PAGO 10% PRESUPUESTO PUBLICIDAD, LEY 134-03- MAYO 2021</t>
  </si>
  <si>
    <t>B1500094771</t>
  </si>
  <si>
    <t>CLARO</t>
  </si>
  <si>
    <t>SERVICIO TELEFONICO ABRIL 2021</t>
  </si>
  <si>
    <t>B1500094903</t>
  </si>
  <si>
    <t>B1500095048</t>
  </si>
  <si>
    <t>B1500095049</t>
  </si>
  <si>
    <t>B1500095050</t>
  </si>
  <si>
    <t>B1500095052</t>
  </si>
  <si>
    <t>B1500095053</t>
  </si>
  <si>
    <t>B1500095055</t>
  </si>
  <si>
    <t>B1500095056</t>
  </si>
  <si>
    <t>B1500096173</t>
  </si>
  <si>
    <t>B1500096179</t>
  </si>
  <si>
    <t>B1500096180</t>
  </si>
  <si>
    <t>B1500000118</t>
  </si>
  <si>
    <t>CMG CONSTRUCTORA, SRL</t>
  </si>
  <si>
    <t>PAGO CUBICACION NO. 2 LOTE 2, ITEM 4 PROCESO SNS CCC LPN 2019-0002</t>
  </si>
  <si>
    <t>B1500001139</t>
  </si>
  <si>
    <t xml:space="preserve">CRUZ ROJA DOMINICANA </t>
  </si>
  <si>
    <r>
      <t xml:space="preserve">ALQUILER DE 50 AMBULANCIAS  PERIODO 1 AL 31 DE ENERO 2021 </t>
    </r>
    <r>
      <rPr>
        <b/>
        <sz val="12"/>
        <rFont val="Times New Roman"/>
        <family val="1"/>
      </rPr>
      <t>USD425000</t>
    </r>
    <r>
      <rPr>
        <sz val="12"/>
        <rFont val="Times New Roman"/>
        <family val="1"/>
      </rPr>
      <t xml:space="preserve"> </t>
    </r>
    <r>
      <rPr>
        <b/>
        <sz val="12"/>
        <rFont val="Times New Roman"/>
        <family val="1"/>
      </rPr>
      <t>X 57.0467</t>
    </r>
  </si>
  <si>
    <t>B1500001140</t>
  </si>
  <si>
    <r>
      <t xml:space="preserve">ALQUILER DE 60  AMBULANCIAS  PERIODO 1 AL 31 DE ENERO 2021 </t>
    </r>
    <r>
      <rPr>
        <b/>
        <sz val="12"/>
        <rFont val="Times New Roman"/>
        <family val="1"/>
      </rPr>
      <t>USD 365500</t>
    </r>
    <r>
      <rPr>
        <sz val="12"/>
        <rFont val="Times New Roman"/>
        <family val="1"/>
      </rPr>
      <t xml:space="preserve"> </t>
    </r>
    <r>
      <rPr>
        <b/>
        <sz val="12"/>
        <rFont val="Times New Roman"/>
        <family val="1"/>
      </rPr>
      <t>X 57.0467</t>
    </r>
  </si>
  <si>
    <t>ALQUILER DE 30 AMBULANCIAS  PERIODO 1 AL 31 DE ENERO 2021</t>
  </si>
  <si>
    <t>B1500001198</t>
  </si>
  <si>
    <t>ALQUILER DE 30 AMBULANCIAS  PERIODO 1 AL 28 DE FEBRERO 2021</t>
  </si>
  <si>
    <t>ALQUILER DE 30 AMBULANCIAS  PERIODO 1 AL 31 DE MARZO 2021</t>
  </si>
  <si>
    <t>B1500001224</t>
  </si>
  <si>
    <t>ALQUILER DE 60 AMBULANCIAS  PERIODO 1 AL 30 DE ABRIL 2021</t>
  </si>
  <si>
    <t>B1500001225</t>
  </si>
  <si>
    <t>ALQUILER DE 50 AMBULANCIAS  PERIODO 1 AL 30 DE ABRIL 2021</t>
  </si>
  <si>
    <t>B1500015644</t>
  </si>
  <si>
    <t>DISTRIBUIDORES INTERNACIONALES DE PETROLEO</t>
  </si>
  <si>
    <t>COMPRA TICKETS DE COMBUSTIBLE</t>
  </si>
  <si>
    <t>B150000635</t>
  </si>
  <si>
    <t xml:space="preserve">E&amp;C MULTISERVICES </t>
  </si>
  <si>
    <t xml:space="preserve">ADQUISICION DE MATERIALES ELECTRICOS </t>
  </si>
  <si>
    <t>B1500000108</t>
  </si>
  <si>
    <t>SERVICIOS ALQUILER DE PLANTAS ELECTRICAS EN HOS. LA ALTAGRACIA</t>
  </si>
  <si>
    <t>B1500000109</t>
  </si>
  <si>
    <t>SERVICIOS ALQUILER DE PLANTAS ELECTRICAS EN HOSP. MATERNO INFANTIL VILLA MELLA</t>
  </si>
  <si>
    <t>B1500000110</t>
  </si>
  <si>
    <t>SERVICIOS ALQUILER DE PLANTAS ELECTRICAS EN HOSP. RODOLFO DE LA CRUZ</t>
  </si>
  <si>
    <t>B1500000111</t>
  </si>
  <si>
    <t>SERVICIOS ALQUILER DE PLANTAS ELECTRICAS EN HOSP. DR. VIRGILIO GARCIA CABRERA</t>
  </si>
  <si>
    <t>SERVICIOS ALQUILER DE PLANTAS ELECTRICAS EN HOSP. LA ALTAGRACIA</t>
  </si>
  <si>
    <t>B1500000115</t>
  </si>
  <si>
    <t>B1500000117</t>
  </si>
  <si>
    <t>SERVICIOS ALQUILER DE PLANTAS ELECTRICAS EN HOSP. SANT CRISTO DE LOS MILAGROS</t>
  </si>
  <si>
    <t>B1500000121</t>
  </si>
  <si>
    <t>ALQUILER DE PLANTA HOSPITAL MATERNIDAD DE LA ALTAGRACIA DESDE EL 12/12/2020 AL 12/01/2021</t>
  </si>
  <si>
    <t>ALQUILER DE PLANTA HOSPITAL MATERNO INFANTIL VILLA MELLA DESDE EL 15/12/2020 AL 15/01/2021</t>
  </si>
  <si>
    <t>B1500000126</t>
  </si>
  <si>
    <t>ALQUILER DE PLANTA HOSPITAL MATERNIDAD DE LA ALTAGRACIA DESDE EL 13/01/2021 AL 13/02/2021</t>
  </si>
  <si>
    <t>B1500000127</t>
  </si>
  <si>
    <t>ALQUILER DE PLANTA HOSPITAL DR. CARLOS ZAFRA DESDE EL 09/01/2021 AL 09/02/2021</t>
  </si>
  <si>
    <t>B1500000128</t>
  </si>
  <si>
    <t>ALQUILER DE PLANTA HOSPITAL MATERNO INFANTIL VILLA MELLA DESDE EL 16/01/2021 AL 16/02/2021</t>
  </si>
  <si>
    <t>ALQUILER DE PLANTA HOSPITAL SANTO CRISTO DE LOS MILAGROS DESDE 20/01/2021 AL 20/02/2021.</t>
  </si>
  <si>
    <t>B1500000130</t>
  </si>
  <si>
    <t>ALQUILER DE PLANTA HOSPITAL VIRGILIO GARCIA CABRERA DESDE EL 23/01/2020 AL 23/02/2021</t>
  </si>
  <si>
    <t>B1500000133</t>
  </si>
  <si>
    <t>ALQUILER DE PLANTA HOSPITAL MATERNO INFANTIL VILLA MELLA DESDE EL 17/02/2021 AL 17/03/2021</t>
  </si>
  <si>
    <t>EXYCO CONSTRUCTORA, SRL</t>
  </si>
  <si>
    <t>CUBICACION NO. 4 SNS-CCC-LPN-2019-0002</t>
  </si>
  <si>
    <t>FELICIDAD ALTAGRACIA DIAZ</t>
  </si>
  <si>
    <t>ALQUILER MARZO 2021 - LOCAL 911 SAMANA</t>
  </si>
  <si>
    <t>ALQUILER ABRIL 2021 - LOCAL 911 SAMANA</t>
  </si>
  <si>
    <t>B1500002706</t>
  </si>
  <si>
    <t>B1500066327</t>
  </si>
  <si>
    <t>B1500000038</t>
  </si>
  <si>
    <t>B1500000025</t>
  </si>
  <si>
    <t>JEANNETTE DEL CARMEN DIAZ MONTAS</t>
  </si>
  <si>
    <t>ALQUILER MARZO 2021 - LOCAL 911 SAN CRISTOBAL</t>
  </si>
  <si>
    <t>B1500000026</t>
  </si>
  <si>
    <t>ALQUILER ABRIL 2021 - LOCAL 911 SAN CRISTOBAL</t>
  </si>
  <si>
    <t xml:space="preserve">JEANNETTE DEL CARMEN DIAZ MONTAS </t>
  </si>
  <si>
    <t>ALQUILER MES DE MAYO 2021</t>
  </si>
  <si>
    <t>B1500000009</t>
  </si>
  <si>
    <t xml:space="preserve">JULIA SANTANA ACOSTA </t>
  </si>
  <si>
    <t>B1500000440</t>
  </si>
  <si>
    <t>ALQUILER MARZO 2021</t>
  </si>
  <si>
    <t>B1500000445</t>
  </si>
  <si>
    <t xml:space="preserve">SERVICIOS TRANSPORTE DE PERSONAL </t>
  </si>
  <si>
    <t>B150000499</t>
  </si>
  <si>
    <t xml:space="preserve">LUCIMED  FARMACEUTICA SRL </t>
  </si>
  <si>
    <t xml:space="preserve">RELLENEDADO DE TANQUES DE OXIGENO </t>
  </si>
  <si>
    <t>LUZ DEL ALBA ESPINOSA</t>
  </si>
  <si>
    <t>B1500003771</t>
  </si>
  <si>
    <t>B1500003800</t>
  </si>
  <si>
    <t>B1500003828</t>
  </si>
  <si>
    <t>B1500003836</t>
  </si>
  <si>
    <t>B1500003840</t>
  </si>
  <si>
    <t>B1500003841</t>
  </si>
  <si>
    <t>B1500003844</t>
  </si>
  <si>
    <t>B1500003852</t>
  </si>
  <si>
    <t>B1500003853</t>
  </si>
  <si>
    <t>MAGON CONSTRUCTORA, SRL</t>
  </si>
  <si>
    <t>CUBICACION NO. 2 PROCESO SNS-CCC-LPN-2019-0002</t>
  </si>
  <si>
    <t>B150000054</t>
  </si>
  <si>
    <t>MARITZA DE LA CRUZ HERNANDEZ</t>
  </si>
  <si>
    <t>B1500000006</t>
  </si>
  <si>
    <t>MAY COLOR, SR</t>
  </si>
  <si>
    <t>ADQUISICION MATERIALES PARA PRO,OCION DE ACCIONES DE RESPONSABILIDAD SOCIAL</t>
  </si>
  <si>
    <t>B150000026</t>
  </si>
  <si>
    <t xml:space="preserve">MAYRA MERCEDES DEL VILLAR </t>
  </si>
  <si>
    <t>B150000109</t>
  </si>
  <si>
    <t xml:space="preserve">PATRONATO LA NUEVA BARQUITA </t>
  </si>
  <si>
    <t>MANTENIMIENTO MES DE ENERO 2021</t>
  </si>
  <si>
    <t>B150000114</t>
  </si>
  <si>
    <t>MANTENIMIENTO MES DE FEBRERO 2021</t>
  </si>
  <si>
    <t>B150000125</t>
  </si>
  <si>
    <t>MANTENIMIENTO MES DE MARZO  2021</t>
  </si>
  <si>
    <t>B150000127</t>
  </si>
  <si>
    <t>MANTENIMIENTO MES DE ABRIL 2021</t>
  </si>
  <si>
    <t>B150000135</t>
  </si>
  <si>
    <t>MANTENIMIENTO MES DE MAYO 2021</t>
  </si>
  <si>
    <t>B1500000169</t>
  </si>
  <si>
    <t>ALQUILER ABRIL 2021 - LOCAL 911 MOCA</t>
  </si>
  <si>
    <t>B1500000170</t>
  </si>
  <si>
    <t xml:space="preserve">RAFAEL DANILO BENCOSME OVALLES </t>
  </si>
  <si>
    <t>B1500000416</t>
  </si>
  <si>
    <t>RAMIREZ &amp; MOJICA ENVOY PACK, SRL</t>
  </si>
  <si>
    <t>COMPRA EQUIPOS DE CAPTURA DE IMÁGENES Y VIDEOS PARA EL AREA DE COMUNICACIONES</t>
  </si>
  <si>
    <t xml:space="preserve">RAMON BERNARDINO GARCIA TABAR </t>
  </si>
  <si>
    <t>B150000126</t>
  </si>
  <si>
    <t xml:space="preserve">RICHARD ROSARIO </t>
  </si>
  <si>
    <t>B1500016268</t>
  </si>
  <si>
    <t>SANTO DOMINGO MOTOR, SA</t>
  </si>
  <si>
    <t>B1500016361</t>
  </si>
  <si>
    <t>B1500016501</t>
  </si>
  <si>
    <t>B1500016509</t>
  </si>
  <si>
    <t>B1500016555</t>
  </si>
  <si>
    <t>B1500016601</t>
  </si>
  <si>
    <t>B1500016640</t>
  </si>
  <si>
    <t>B1500016641</t>
  </si>
  <si>
    <t>B1500016876</t>
  </si>
  <si>
    <t>B1500016898</t>
  </si>
  <si>
    <t>B1500016921</t>
  </si>
  <si>
    <t>B1500016922</t>
  </si>
  <si>
    <t>B1500016972</t>
  </si>
  <si>
    <t>B1500017017</t>
  </si>
  <si>
    <t>B1500017043</t>
  </si>
  <si>
    <t>B1500017077</t>
  </si>
  <si>
    <t>B1500017085</t>
  </si>
  <si>
    <t>B1500017148</t>
  </si>
  <si>
    <t>B1500017163</t>
  </si>
  <si>
    <t>B1500017164</t>
  </si>
  <si>
    <t>B1500017217</t>
  </si>
  <si>
    <t>B1500002337</t>
  </si>
  <si>
    <t>UNIQUE REPRESENTACIONES, SRL</t>
  </si>
  <si>
    <t>COMPRA EQUIPOS MEDICOS HOSP. TRAUTAMOLOGICO PROFESOR JUAN BOSH</t>
  </si>
  <si>
    <t>B1500002338</t>
  </si>
  <si>
    <t>B1500002339</t>
  </si>
  <si>
    <t>B1500122491</t>
  </si>
  <si>
    <t>B1500122492</t>
  </si>
  <si>
    <t>B1500000554</t>
  </si>
  <si>
    <t>VANGUARDIA SUMINISTROS, SRL</t>
  </si>
  <si>
    <t>YONI ROBERTO CARPIO</t>
  </si>
  <si>
    <t>E450000000046</t>
  </si>
  <si>
    <t>E450000000088</t>
  </si>
  <si>
    <t>E450000000090</t>
  </si>
  <si>
    <t>E450000000110</t>
  </si>
  <si>
    <t>E450000000131</t>
  </si>
  <si>
    <t>E450000000158</t>
  </si>
  <si>
    <t>E450000000216</t>
  </si>
  <si>
    <t>E450000000218</t>
  </si>
  <si>
    <t>E450000000231</t>
  </si>
  <si>
    <t>E450000000234</t>
  </si>
  <si>
    <t>E450000000235</t>
  </si>
  <si>
    <t>E450000000236</t>
  </si>
  <si>
    <t>E450000000271</t>
  </si>
  <si>
    <t>E450000000279</t>
  </si>
  <si>
    <t>E450000000302</t>
  </si>
  <si>
    <t>E450000000303</t>
  </si>
  <si>
    <t>E450000000305</t>
  </si>
  <si>
    <t>E450000000311</t>
  </si>
  <si>
    <t>E450000000332</t>
  </si>
  <si>
    <t>E450000000358</t>
  </si>
  <si>
    <t>E450000000359</t>
  </si>
  <si>
    <t>E450000000364</t>
  </si>
  <si>
    <t>E450000000374</t>
  </si>
  <si>
    <t>E450000000375</t>
  </si>
  <si>
    <t>E450000000377</t>
  </si>
  <si>
    <t>E450000000381</t>
  </si>
  <si>
    <t>E450000000383</t>
  </si>
  <si>
    <t>E450000000386</t>
  </si>
  <si>
    <t>E450000000387</t>
  </si>
  <si>
    <t>E450000000388</t>
  </si>
  <si>
    <t>E450000000389</t>
  </si>
  <si>
    <t>E450000000390</t>
  </si>
  <si>
    <t>E450000000391</t>
  </si>
  <si>
    <t>E450000000392</t>
  </si>
  <si>
    <t>E450000000393</t>
  </si>
  <si>
    <t>E450000000395</t>
  </si>
  <si>
    <t>E450000000396</t>
  </si>
  <si>
    <t>E450000000397</t>
  </si>
  <si>
    <t>E450000000398</t>
  </si>
  <si>
    <t>E450000000399</t>
  </si>
  <si>
    <t>E450000000400</t>
  </si>
  <si>
    <t>E450000000402</t>
  </si>
  <si>
    <t>E450000000404</t>
  </si>
  <si>
    <t>E450000000405</t>
  </si>
  <si>
    <t>E450000000406</t>
  </si>
  <si>
    <t>E450000000413</t>
  </si>
  <si>
    <t>E450000000432</t>
  </si>
  <si>
    <t>E450000000433</t>
  </si>
  <si>
    <t>E450000000434</t>
  </si>
  <si>
    <t>E450000000435</t>
  </si>
  <si>
    <t>E450000000436</t>
  </si>
  <si>
    <t>E450000000437</t>
  </si>
  <si>
    <t>E450000000438</t>
  </si>
  <si>
    <t>E450000000275</t>
  </si>
  <si>
    <t>E450000000372</t>
  </si>
  <si>
    <t>B1500001176</t>
  </si>
  <si>
    <t>E450000000029</t>
  </si>
  <si>
    <t>E450000000030</t>
  </si>
  <si>
    <t>E450000000033</t>
  </si>
  <si>
    <t>E450000000034</t>
  </si>
  <si>
    <t>E450000000038</t>
  </si>
  <si>
    <t>E450000000039</t>
  </si>
  <si>
    <t>E450000000040</t>
  </si>
  <si>
    <t>E450000000041</t>
  </si>
  <si>
    <t>E450000000044</t>
  </si>
  <si>
    <t>E450000000045</t>
  </si>
  <si>
    <t>COMPRA EQUIPOS MEDICOS - HOSPITAL MUNICIPAL DE BOCA CHICA</t>
  </si>
  <si>
    <t>E450000000067</t>
  </si>
  <si>
    <t>E450000000069</t>
  </si>
  <si>
    <t>E450000000210</t>
  </si>
  <si>
    <t>B1500063017</t>
  </si>
  <si>
    <t>SERVICIO DE AGUA FEBRERO 2021</t>
  </si>
  <si>
    <t>B1500063018</t>
  </si>
  <si>
    <t>CAPELLAN DENTAL, SRL</t>
  </si>
  <si>
    <t>B1500000228</t>
  </si>
  <si>
    <t>B1500.00229</t>
  </si>
  <si>
    <t>B1500000227</t>
  </si>
  <si>
    <t>B1500000230</t>
  </si>
  <si>
    <t>B1500000231</t>
  </si>
  <si>
    <t>B1500000232</t>
  </si>
  <si>
    <t>B1500000233</t>
  </si>
  <si>
    <t>B1500000235</t>
  </si>
  <si>
    <t>B1500000237</t>
  </si>
  <si>
    <t>B1500000238</t>
  </si>
  <si>
    <t>B1500000239</t>
  </si>
  <si>
    <t>B1500000240</t>
  </si>
  <si>
    <t>B1500000241</t>
  </si>
  <si>
    <t>B1500000030</t>
  </si>
  <si>
    <t>B1500000033</t>
  </si>
  <si>
    <t>B1500000034</t>
  </si>
  <si>
    <t>B1500000035</t>
  </si>
  <si>
    <t>B1500000036</t>
  </si>
  <si>
    <t>B1500000037</t>
  </si>
  <si>
    <t>B1500016258</t>
  </si>
  <si>
    <t>B1500061405</t>
  </si>
  <si>
    <t>Total</t>
  </si>
  <si>
    <t xml:space="preserve">                              Revisado por:</t>
  </si>
  <si>
    <t>_______________________________</t>
  </si>
  <si>
    <t xml:space="preserve">                        _________________________________________</t>
  </si>
  <si>
    <t>_____________________________________________________</t>
  </si>
  <si>
    <t>Licda. Yohanna Herasme</t>
  </si>
  <si>
    <t xml:space="preserve">                                       Licdo. Francisco  Abreu Santos</t>
  </si>
  <si>
    <t xml:space="preserve">                                              Administrativa- Financiera</t>
  </si>
  <si>
    <t xml:space="preserve">  </t>
  </si>
  <si>
    <t>VS</t>
  </si>
  <si>
    <t>PAGADO</t>
  </si>
  <si>
    <t>TECNOLOGIA MOTRIX, SRL</t>
  </si>
  <si>
    <t>SERVICIO DE MANTENIMIENTO PREVENTIVO, CORRECTIVO Y/O REPARACION DE LA FLOTILLA VEHICULAR DEL SRSO.</t>
  </si>
  <si>
    <t>FACTURAS PAGADAS MARZO 2026</t>
  </si>
  <si>
    <t>13/02/2026 Y 17/02/2026</t>
  </si>
  <si>
    <t>B1500000299/300/301/302</t>
  </si>
  <si>
    <t>ROCE DENTAL, SRL</t>
  </si>
  <si>
    <t>ADQUISICION DE EQUIPOS ODONTOLOGICOS PARA USO EN LOS ESTABLECIMIENTOS DE SALUD DEL SRSO.</t>
  </si>
  <si>
    <t>INAPA</t>
  </si>
  <si>
    <t xml:space="preserve"> SERVICIOS DE AGUA POTABLE DE DIFERENTES CPNA Y CENTROS DIAGNOSTICOS DE LA PROVINCIA DE MONTE PLATA PERTENECIENTE A ESTE SRSO, CORRESPONDIENTE AL CORTE DE DICIEMBRE 2025 Y ENERO 2026.</t>
  </si>
  <si>
    <t>SUMARIA</t>
  </si>
  <si>
    <t>ALTICE DOMINICANA, S.A</t>
  </si>
  <si>
    <t>SERVICIOS FLYBOX CORRESPONDIENTE AL CORTE DEL MES DE FEBRERO 2026.</t>
  </si>
  <si>
    <t>E450000022697</t>
  </si>
  <si>
    <t>SHIROSA SOLUTIONS, SRL</t>
  </si>
  <si>
    <t>SUMINISTRO E INSTALACION DE PUERTA FLOTANTE EN CRISTAL TEMPLADO PARA EL CDX CORALES DE LA CAÑA DEL SRSO</t>
  </si>
  <si>
    <t>EDEESTE</t>
  </si>
  <si>
    <t>SERVICIOS DE ENERGIA ELECTRICA DE LOCALES PERTENECIENTES A ESTE SRSO</t>
  </si>
  <si>
    <t>VARIAS</t>
  </si>
  <si>
    <t>INSUPLAYSER, SRL</t>
  </si>
  <si>
    <t>ADQUISICION DE CAFÉ E INSUMOS COMESTIBLES PARA USO DE LA OFICINAS ADMINISTRATIVAS Y LA SUPERVISIONES DE AREA DEL SRSO</t>
  </si>
  <si>
    <t>AURELINDA ABREU</t>
  </si>
  <si>
    <t>PAGO ALQUILER LOCAL CPNA PEDRO MIR, SANTO DOMINGO CORRESPONDIENTE A LOS MESES DE MAYO, JUNIO, JULIO, AGOSTO, SEPTIEMBRE Y OCTUBRE 2025.</t>
  </si>
  <si>
    <t>N/A</t>
  </si>
  <si>
    <t>G.P. MANTENIMIENTO AND SERVICE SRL</t>
  </si>
  <si>
    <t>SERVICIO DE FUMIGACION Y CONTROL DE PLAGAS PARA LA SEDE CENTRAL, SUPERVISIONES DE AREAS, LOS ALMACENES Y DIFERENTES CPNA Y CENTROS DE DIAGNOSTICOS DEL SRSO</t>
  </si>
  <si>
    <t>B1500000092</t>
  </si>
  <si>
    <t>CONSORCIO DE TARJETAS DOMINICANA, SA</t>
  </si>
  <si>
    <t xml:space="preserve">  PAGO DE RECARGA A CUENTA CORPORATIVA No. 1114993, PARA PASE RAPIDO DE LOS VEHICULOS PERTENECIENTES A ESTA SRSO, PARA FINES DE SUPERVISION Y LEVANTAMIENTO FUERA DE LA CIUDAD.</t>
  </si>
  <si>
    <t>INSTITUCION SOCIAL COLECTIVO DE SALUD POPULAR</t>
  </si>
  <si>
    <t>PAGO ALQUILER DEL LOCAL CPNA MARCELINITO LIBERTADOR Y CPNA LIBERTADOR HERRERA CORRESPONDIENTE AL MES DE MARZO 2026.</t>
  </si>
  <si>
    <t>AYARILIS SANCHEZ DE MEJIA</t>
  </si>
  <si>
    <t>POR LOS SERVICIOS DE INSTRUMENTACION  DE ACTAS DE EXCEPCION,PROCESO DE COMPARACION DE PRECIO SOBRE A Y SOBRE B, NOTARIZACION DE CONTRATO DE BIENES Y SERVICIOS, ADENDAS DE CONTRATOS DE ALQUILER Y OTROS DOCUMENTOS.</t>
  </si>
  <si>
    <t>B1500000425</t>
  </si>
  <si>
    <t>E450000000895</t>
  </si>
  <si>
    <t>SOFIMAC TECHNOLOGY SOTE, SRL</t>
  </si>
  <si>
    <t>ADQUISICION DE ROLLO DE ETIQUETAS Y RIBBON PARA IMPRESIÓN DE ETIQUETAS DE LA UNIDAD DE ACTIVO FIJO DE SRSO.</t>
  </si>
  <si>
    <t>B1500000276</t>
  </si>
  <si>
    <t>TECHBOX, EIRL</t>
  </si>
  <si>
    <t>ADQUISICION DE BATERIAS PARA GENERADORES ELECTRICOS INSTALADOS EN LOS CPNA Y CDX DEL SRSO</t>
  </si>
  <si>
    <t>CASA ARMES, SRL</t>
  </si>
  <si>
    <t>ADQUISICION DE PINTURAS PARA REMOZAMIENTO DE LOS CPNA Y CENTROS DE DIAGNOSTICOS DEL SRSO</t>
  </si>
  <si>
    <t>E450000000133</t>
  </si>
  <si>
    <t>JOSE FRANCISCO ALMONTE</t>
  </si>
  <si>
    <t>ALQUILER DE INMUEBLE (CPNA LOS GUANDULES II) UBICADO EN LA CALE MARIA NAZARET N0. 39, LOS GUANDULES, SANTO DOMINGO ESTE, CORRESPONDIENTE A LOS MESES DE ENERO Y FEBRERO 2026.</t>
  </si>
  <si>
    <t>PAGO ALQUILER CPNA LA CIENEGA CORRESPONDIENTE A LOS MESES DE OCTUBRE, NOVIEMBRE, DICIEMBRE 2025 Y ENERO, FEBRERO, MARZO 2026.</t>
  </si>
  <si>
    <t>GIULIA BARBERO/ALBERTO BARBERO</t>
  </si>
  <si>
    <t>RAFAEL DE LA CRUZ/NIEVE VALERA</t>
  </si>
  <si>
    <t>PAGO ALQUILER ALMACEN VILLA JUANA CORRESPONDIENTE AL MES DE MARZO 2026.</t>
  </si>
  <si>
    <t>JUAN AUGUSTO PAREDES</t>
  </si>
  <si>
    <r>
      <t>ALQUILER DE INMUEBLE (GERENCIA SANTO DOMINGO OESTE) UBICADO EN LA CALLE SAN ANTON A9, ZONA INDUSTRIAL DE HERRERA, MUNICIPIO SANTO DOMINGO OESTE, PROVINCIA SANTO DOMINGO CORRESPONDIENTE AL MES DE FEBRERO 2026.</t>
    </r>
    <r>
      <rPr>
        <sz val="10"/>
        <color theme="1"/>
        <rFont val="Cambria"/>
        <family val="1"/>
      </rPr>
      <t xml:space="preserve">  </t>
    </r>
  </si>
  <si>
    <t>GALCOCI &amp; ASOCIADOS, SRL</t>
  </si>
  <si>
    <t>ADQUISICION DE FUNDAS PLASTICAS DESECHABLES PARA USO EN LAS OFICINAS ADMINISTRATIVAS, SUPERVISIONES DE AREAS, CENTROS DE DIAGNOSTICOS, CPNA DEL SRSO</t>
  </si>
  <si>
    <t>B1500000614</t>
  </si>
  <si>
    <t>FRANKLIN BENJAMIN LOPEZ</t>
  </si>
  <si>
    <t>ADQUISICION DE ALMUERZOS Y REFRIGERIOS PARA LAS DIFERENTES ACTIVIDADES DE ESTE SRSO</t>
  </si>
  <si>
    <t>B1500001217/1218/1220</t>
  </si>
  <si>
    <t>BIO-NOVA, SRL</t>
  </si>
  <si>
    <t>ADQUISICION DE INSUMOS GENERALES DE LABORATORIOS PARA USO EN LOS CPNA Y CENTROS DE DIAGNOSTICOS DEL SRSO</t>
  </si>
  <si>
    <t>E450000000642</t>
  </si>
  <si>
    <t>GEORGE SANTONI RECIO</t>
  </si>
  <si>
    <t>PAGO ALQUILER DE LOCAL DE ESTE SERVICIO REGIONAL DE SALUD OZAMA, CORRESPONDIENTE AL MES DE MARZO 2026.</t>
  </si>
  <si>
    <t>RAMON PEÑA/ROSA PEÑA</t>
  </si>
  <si>
    <t>PAGO ALQUILER CPNA LAS PALMAS (MARCELINITO), CORRESPONDIENTE AL MES DE MARZO 2026.</t>
  </si>
  <si>
    <t>RAMON DEL SOCORRO GARCIA REYES</t>
  </si>
  <si>
    <t>PAGO ALQUILER LOCAL DEL CPNA HERMANAS MIRABAL CORRESPONDIENTE AL MES DE MARZO 2026.</t>
  </si>
  <si>
    <t>PEDRO AUGUSTO EVANGELISTA</t>
  </si>
  <si>
    <t>PAGO ALQUILER DEL CPNA LOS FRAILES I CORRESPONDIENTE A LOS MESES DE ENERO, FEBRERO Y MARZO 2026.</t>
  </si>
  <si>
    <t xml:space="preserve"> SERVICIOS DE AGUA POTABLE DE DIFERENTES CPNA Y CENTROS DIAGNOSTICOS DE LA PROVINCIA DE MONTE PLATA PERTENECIENTE A ESTE SRSO, CORRESPONDIENTE AL CORTE DE FEBRERO 2026</t>
  </si>
  <si>
    <t>COMPAÑÍA DOMINICANA DE TELEFONOS, SA</t>
  </si>
  <si>
    <t>POR SERVICIOS TELEFONICOS CORRESPONDIENTE AL CORTE DE FEBRERO Y MARZO 2026.</t>
  </si>
  <si>
    <t>SUPLIDORA RENMA, SRL</t>
  </si>
  <si>
    <t>ADQUISICION DE MATERIALES GASTABLE DE OFICINA PARA USO EN LAS OFICINAS ADMINISTRATIVAS, SUPERVISIONES DE AREA DE SALUD, CDX Y CPNA DEL SRSO.</t>
  </si>
  <si>
    <t>E450000000017</t>
  </si>
  <si>
    <t>TECNOFIJACIONES DE DOMINICANA, SRL</t>
  </si>
  <si>
    <t>E450000104589, E450000105322, E450000104409, E450000104961, E450000105434, E450000103970, E450000103855, E450000104999, E450000104887, E450000103939, E310013269952</t>
  </si>
  <si>
    <t>RELLENADO DE BOTELLONES DE AGUA PARA CONSUMO HUMANO DE 5 GALONES MARCA PLANETA AZUL PARA USO DEL SRSO.</t>
  </si>
  <si>
    <t xml:space="preserve"> PLANETA AZUL,S.A</t>
  </si>
  <si>
    <t>E450000023346</t>
  </si>
  <si>
    <t>GRUPO CHEMPIONY, SRL</t>
  </si>
  <si>
    <t>SOL TRADE, SRL</t>
  </si>
  <si>
    <r>
      <t xml:space="preserve">ALQUILER DE INMUEBLE </t>
    </r>
    <r>
      <rPr>
        <b/>
        <sz val="11"/>
        <color rgb="FF000000"/>
        <rFont val="Cambria"/>
        <family val="1"/>
      </rPr>
      <t>(SUPERVISION DE AREA SANTO DOMINGO NORTE)</t>
    </r>
    <r>
      <rPr>
        <sz val="11"/>
        <color rgb="FF000000"/>
        <rFont val="Cambria"/>
        <family val="1"/>
      </rPr>
      <t xml:space="preserve"> UBICADO EN LA AV. JACOBO MAJLUTA ESQ. HERMANAS MIRABAL, PLAZA TOURIÑAN LOCAL 105, SANTO DOMINGO NORTE CORRESPONDIENTE AL MES DE MARZO 2026.</t>
    </r>
  </si>
  <si>
    <t>E450000000068</t>
  </si>
  <si>
    <t>COMERCIAL PEREZ LUCIANO,SRL</t>
  </si>
  <si>
    <t>PAGO SERVICIO DE AGUA POTABLEA DIFERENTES CENTROS DE ATENCION DE SALUD DEL SRSO, CORRESPONDIENTE AL MES DE MARZO 2026.</t>
  </si>
  <si>
    <t>25/03/206</t>
  </si>
  <si>
    <t>TRACE INTERNATIONAL, SRL</t>
  </si>
  <si>
    <t>E450000000011</t>
  </si>
  <si>
    <r>
      <t xml:space="preserve">AVANCE DE UN 50% DEL PROCESO CON REFERENCIA </t>
    </r>
    <r>
      <rPr>
        <b/>
        <sz val="12"/>
        <color theme="1"/>
        <rFont val="Cambria"/>
        <family val="1"/>
      </rPr>
      <t>SRSO-CCC-CP-2025-0011 (RD$5,812,632.80 – RD$2,906,316.40)</t>
    </r>
    <r>
      <rPr>
        <sz val="12"/>
        <color theme="1"/>
        <rFont val="Cambria"/>
        <family val="1"/>
      </rPr>
      <t>, PARA LA ADQUISICION DE BATERIAS DE INVERSOR PARA LOS CPNA Y CENTROS DIAGNOSTICOS DEL SRSO.</t>
    </r>
  </si>
  <si>
    <t>SERVICIOS TELEFONICOS DEL CENTRO DIAGNOSTICO ZONA FRANCA PELLERANO CORRESPONDIENTE AL CORTE DEL MES DE MARZO 2026.</t>
  </si>
  <si>
    <t>E450000023378, E450000023391</t>
  </si>
  <si>
    <t>CORAABO</t>
  </si>
  <si>
    <t>FERROELECTRO INDUSTRIAL Y REFRIGERACION, F&amp;H, SRL</t>
  </si>
  <si>
    <t>ADQUISICION DE TARJETA DE AIRE ACONDICIONADO Y ARTICULOS ELECTTRICOS PARA LOS CDX Y CPNA DEL SRSO.</t>
  </si>
  <si>
    <t>FRANCISCO SOLANO GARCIA</t>
  </si>
  <si>
    <t>PAGO ALQUILER CPNA BAYONA, SANTO DOMINGO OESTE CORRESPONDIENTE A LOS MESES DE DICIEMBRE 2025 Y ENERO, FEBRERO, MARZO 2026.</t>
  </si>
  <si>
    <t>POR SERVICIOS DE TELEFONICOS FIJOS, CORRESPONDIENTE AL CORTE DE MARZO 2026.</t>
  </si>
  <si>
    <t>E450000023192, E450000023193, E450000023246, E450000023266</t>
  </si>
  <si>
    <t>E450000023488</t>
  </si>
  <si>
    <t>RALANSA, EIRL</t>
  </si>
  <si>
    <t>ADQUISICION DE REACTIVOS Y CONTROLES PARA MAQUINAS CERRADAS DE QUIMICA Y HEMATOLOGIA MARCAS: BIOSYSTEMS A25, SISMEX RAYTO QCA, MONLAB, MINDRAY, ERBA, DURUI Y MEDONIC DE LOS CENTROS DE DIAGNOSTICOS DEL SRSO.</t>
  </si>
  <si>
    <t>B1500001638</t>
  </si>
  <si>
    <t>E450000000803</t>
  </si>
  <si>
    <t>CIENTEC, SRL</t>
  </si>
  <si>
    <t>E450000000232</t>
  </si>
  <si>
    <t>NEXT DOMINICANA, SA</t>
  </si>
  <si>
    <t>E450005002174</t>
  </si>
  <si>
    <r>
      <t xml:space="preserve">CONTRATACION DE LOS SERVICIOS PARA EMISION DE TICKETS DE COMBUSTIBLE </t>
    </r>
    <r>
      <rPr>
        <b/>
        <sz val="12"/>
        <color theme="1"/>
        <rFont val="Cambria"/>
        <family val="1"/>
      </rPr>
      <t>(GASOIL Y GASOLINA)</t>
    </r>
    <r>
      <rPr>
        <sz val="12"/>
        <color theme="1"/>
        <rFont val="Cambria"/>
        <family val="1"/>
      </rPr>
      <t xml:space="preserve"> PARA USO DEL SRSO.        </t>
    </r>
  </si>
  <si>
    <t>SANTO DOMINGO MOTORS COMPANY, SA</t>
  </si>
  <si>
    <t>SERVICIO DE MANTENIMIENTO PREVENTIVO, CORRECTIVO Y/O REPARACION DE LA FLOTILLA VEHICULAR EN GARANTIA DE LA CASA COMERCIAL PERTENECIENTES AL SRSO.</t>
  </si>
  <si>
    <t>DEL 09/02/2026 AL 03/03/2026</t>
  </si>
  <si>
    <t>E450000005589, E450000005582, E450000005802, E450000005755</t>
  </si>
  <si>
    <t>TONER DEPOT MULTISERVICIOS EORG, SRL</t>
  </si>
  <si>
    <t>ADQUISICION DE TONER PARA SER INSTALADOS EN LOS CPNA, CENTROS DE DIAGNOSTICOS Y OFICINAS ADMINISTRATIVAS DEL SRSM</t>
  </si>
  <si>
    <t>E450000000868</t>
  </si>
  <si>
    <t>AL 13/03/2026</t>
  </si>
  <si>
    <t>B1500001222, B1500001224, B1500001225, B1500001227</t>
  </si>
  <si>
    <t>CLINIMED, S.A</t>
  </si>
  <si>
    <t>TU NEGOCIO DE HOY, SRL</t>
  </si>
  <si>
    <t>ALQUILER DEL LOCAL OFICINA SANTO DOMINGO NORTE, CORRESPONDIENTES A LOS MESES DE NOVIEMBRE, DICIEMBRE 2025 Y ENERO, FEBRERO, MARZO 2026.</t>
  </si>
  <si>
    <t>B1500000350</t>
  </si>
  <si>
    <t>SUPLIGENSA, SRL</t>
  </si>
  <si>
    <r>
      <t xml:space="preserve">SALDO DEL PROCESO CON REFERENCIA </t>
    </r>
    <r>
      <rPr>
        <b/>
        <sz val="11"/>
        <color theme="1"/>
        <rFont val="Cambria"/>
        <family val="1"/>
      </rPr>
      <t>SRSO-CCC-CP-2025-0011</t>
    </r>
    <r>
      <rPr>
        <sz val="11"/>
        <color theme="1"/>
        <rFont val="Cambria"/>
        <family val="1"/>
      </rPr>
      <t>, PARA LA ADQUISICION DE BATERIAS DE INVERSOR PARA LOS CPNA Y CENTROS DIAGNOSTICOS DEL SRSO.</t>
    </r>
  </si>
  <si>
    <t>E450000000015</t>
  </si>
  <si>
    <t>MAROCTAC COMERCIAL, SRL</t>
  </si>
  <si>
    <t>ADQUISICION DE CILINDROS DE GAS Y TANQUES DE ALMACENAMIENTO DE COMBUSTIBLE PARA GENERADORES ELECTRICOS DE LOS DIFERENTES CPNA Y CDX DEL SRSO.</t>
  </si>
  <si>
    <t>B1500000079</t>
  </si>
  <si>
    <t xml:space="preserve">PAGO DE FACTURAS AL CORTE DE MARZO 2026 POR SERVICIO DE AGUA POTABLE A DIFERENTES HOSPITALES Y CENTROS DE ATENCION EN BOCA CHICA PERTENECIENTES A ESTE SRSO. </t>
  </si>
  <si>
    <t>SERVICIOS FLYBOX CORRESPONDIENTE AL CORTE DEL MES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</si>
</sst>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quot;RD$&quot;#,##0.00"/>
    <numFmt numFmtId="166" formatCode="_([$€-2]* #,##0.00_);_([$€-2]* \(#,##0.00\);_([$€-2]* &quot;-&quot;??_)"/>
    <numFmt numFmtId="167" formatCode="_-* #,##0.00\ _P_t_s_-;\-* #,##0.00\ _P_t_s_-;_-* &quot;-&quot;??\ _P_t_s_-;_-@_-"/>
  </numFmts>
  <fonts count="42" x14ac:knownFonts="1">
    <font>
      <sz val="11"/>
      <color theme="1"/>
      <name val="Calibri"/>
      <family val="2"/>
      <scheme val="minor"/>
    </font>
    <font>
      <sz val="11"/>
      <color theme="1"/>
      <name val="Calibri"/>
      <family val="2"/>
      <scheme val="minor"/>
    </font>
    <font>
      <sz val="10"/>
      <name val="Times New Roman"/>
      <family val="1"/>
    </font>
    <font>
      <sz val="14"/>
      <name val="Rockwell"/>
      <family val="1"/>
    </font>
    <font>
      <b/>
      <sz val="14"/>
      <name val="Times New Roman"/>
      <family val="1"/>
    </font>
    <font>
      <b/>
      <sz val="12"/>
      <name val="Tahoma"/>
      <family val="2"/>
    </font>
    <font>
      <sz val="14"/>
      <color theme="1"/>
      <name val="Tahoma"/>
      <family val="2"/>
    </font>
    <font>
      <sz val="12"/>
      <name val="Times New Roman"/>
      <family val="1"/>
    </font>
    <font>
      <b/>
      <sz val="12"/>
      <name val="Times New Roman"/>
      <family val="1"/>
    </font>
    <font>
      <b/>
      <sz val="14"/>
      <name val="Arial"/>
      <family val="2"/>
    </font>
    <font>
      <sz val="10"/>
      <name val="Arial"/>
      <family val="2"/>
    </font>
    <font>
      <sz val="14"/>
      <name val="Arial"/>
      <family val="2"/>
    </font>
    <font>
      <b/>
      <sz val="14"/>
      <name val="Tahoma"/>
      <family val="2"/>
    </font>
    <font>
      <b/>
      <sz val="16"/>
      <name val="Times New Roman"/>
      <family val="1"/>
    </font>
    <font>
      <b/>
      <sz val="11"/>
      <color theme="1"/>
      <name val="Calibri"/>
      <family val="2"/>
      <scheme val="minor"/>
    </font>
    <font>
      <b/>
      <sz val="11"/>
      <color theme="1"/>
      <name val="Times New Roman"/>
      <family val="1"/>
    </font>
    <font>
      <b/>
      <sz val="11"/>
      <name val="Calibri"/>
      <family val="2"/>
      <scheme val="minor"/>
    </font>
    <font>
      <sz val="8"/>
      <name val="Calibri"/>
      <family val="2"/>
      <scheme val="minor"/>
    </font>
    <font>
      <sz val="8"/>
      <name val="Arial"/>
      <family val="2"/>
    </font>
    <font>
      <sz val="8"/>
      <name val="Times New Roman"/>
      <family val="1"/>
    </font>
    <font>
      <sz val="10"/>
      <color rgb="FFC00000"/>
      <name val="Times New Roman"/>
      <family val="1"/>
    </font>
    <font>
      <b/>
      <sz val="12"/>
      <color theme="1"/>
      <name val="Calibri"/>
      <family val="2"/>
      <scheme val="minor"/>
    </font>
    <font>
      <sz val="9"/>
      <color theme="1"/>
      <name val="Calibri"/>
      <family val="2"/>
      <scheme val="minor"/>
    </font>
    <font>
      <sz val="8"/>
      <color theme="1"/>
      <name val="Calibri"/>
      <family val="2"/>
      <scheme val="minor"/>
    </font>
    <font>
      <b/>
      <sz val="14"/>
      <name val="Cambria"/>
      <family val="1"/>
    </font>
    <font>
      <sz val="12"/>
      <color theme="1"/>
      <name val="Calibri"/>
      <family val="2"/>
      <scheme val="minor"/>
    </font>
    <font>
      <b/>
      <sz val="16"/>
      <name val="Cambria"/>
      <family val="1"/>
    </font>
    <font>
      <b/>
      <sz val="16"/>
      <color theme="1"/>
      <name val="Cambria"/>
      <family val="1"/>
    </font>
    <font>
      <sz val="16"/>
      <color theme="1"/>
      <name val="Cambria"/>
      <family val="1"/>
    </font>
    <font>
      <sz val="12"/>
      <color theme="1"/>
      <name val="Cambria"/>
      <family val="1"/>
    </font>
    <font>
      <sz val="12"/>
      <name val="Cambria"/>
      <family val="1"/>
    </font>
    <font>
      <b/>
      <sz val="12"/>
      <name val="Cambria"/>
      <family val="1"/>
    </font>
    <font>
      <b/>
      <sz val="12"/>
      <color theme="1"/>
      <name val="Cambria"/>
      <family val="1"/>
    </font>
    <font>
      <b/>
      <sz val="12"/>
      <color rgb="FFFF0000"/>
      <name val="Cambria"/>
      <family val="1"/>
    </font>
    <font>
      <sz val="14"/>
      <name val="Cambria"/>
      <family val="1"/>
    </font>
    <font>
      <sz val="11"/>
      <color theme="1"/>
      <name val="Cambria"/>
      <family val="1"/>
    </font>
    <font>
      <sz val="12"/>
      <color theme="0"/>
      <name val="Cambria"/>
      <family val="1"/>
    </font>
    <font>
      <sz val="12"/>
      <color rgb="FF000000"/>
      <name val="Cambria"/>
      <family val="1"/>
    </font>
    <font>
      <sz val="11"/>
      <color rgb="FF000000"/>
      <name val="Cambria"/>
      <family val="1"/>
    </font>
    <font>
      <sz val="10"/>
      <color theme="1"/>
      <name val="Cambria"/>
      <family val="1"/>
    </font>
    <font>
      <b/>
      <sz val="11"/>
      <color rgb="FF000000"/>
      <name val="Cambria"/>
      <family val="1"/>
    </font>
    <font>
      <b/>
      <sz val="11"/>
      <color theme="1"/>
      <name val="Cambria"/>
      <family val="1"/>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theme="4" tint="0.79998168889431442"/>
      </patternFill>
    </fill>
    <fill>
      <patternFill patternType="solid">
        <fgColor theme="4" tint="0.59999389629810485"/>
        <bgColor theme="4" tint="0.79998168889431442"/>
      </patternFill>
    </fill>
    <fill>
      <patternFill patternType="solid">
        <fgColor theme="4" tint="0.39997558519241921"/>
        <bgColor indexed="64"/>
      </patternFill>
    </fill>
    <fill>
      <patternFill patternType="solid">
        <fgColor theme="4" tint="0.39997558519241921"/>
        <bgColor theme="4" tint="0.79998168889431442"/>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164" fontId="1" fillId="0" borderId="0" applyFont="0" applyFill="0" applyBorder="0" applyAlignment="0" applyProtection="0"/>
    <xf numFmtId="43" fontId="10" fillId="0" borderId="0" applyFont="0" applyFill="0" applyBorder="0" applyAlignment="0" applyProtection="0"/>
    <xf numFmtId="0" fontId="10" fillId="0" borderId="0"/>
    <xf numFmtId="166" fontId="10" fillId="0" borderId="0" applyFont="0" applyFill="0" applyBorder="0" applyAlignment="0" applyProtection="0"/>
    <xf numFmtId="167"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cellStyleXfs>
  <cellXfs count="222">
    <xf numFmtId="0" fontId="0" fillId="0" borderId="0" xfId="0"/>
    <xf numFmtId="0" fontId="2" fillId="2" borderId="0" xfId="0" applyFont="1" applyFill="1" applyAlignment="1">
      <alignment horizontal="left"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6" fillId="0" borderId="0" xfId="0" applyFont="1" applyAlignment="1">
      <alignment horizontal="center"/>
    </xf>
    <xf numFmtId="0" fontId="7" fillId="2" borderId="2" xfId="0" applyFont="1" applyFill="1" applyBorder="1" applyAlignment="1">
      <alignment horizontal="center" vertical="center" wrapText="1"/>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65" fontId="7" fillId="0" borderId="2" xfId="0" applyNumberFormat="1" applyFont="1" applyBorder="1" applyAlignment="1">
      <alignment horizontal="left" wrapText="1"/>
    </xf>
    <xf numFmtId="0" fontId="0" fillId="3" borderId="0" xfId="0" applyFill="1"/>
    <xf numFmtId="165" fontId="8" fillId="0" borderId="2" xfId="0" applyNumberFormat="1" applyFont="1" applyBorder="1" applyAlignment="1">
      <alignment horizontal="left" wrapText="1"/>
    </xf>
    <xf numFmtId="0" fontId="0" fillId="0" borderId="0" xfId="0" applyAlignment="1">
      <alignment horizontal="left"/>
    </xf>
    <xf numFmtId="0" fontId="0" fillId="0" borderId="0" xfId="0" applyAlignment="1">
      <alignment horizont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xf numFmtId="0" fontId="9" fillId="0" borderId="0" xfId="0" applyFont="1" applyAlignment="1">
      <alignment horizontal="left" vertical="center"/>
    </xf>
    <xf numFmtId="0" fontId="11"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left" vertical="center"/>
    </xf>
    <xf numFmtId="164" fontId="10" fillId="2" borderId="0" xfId="1" applyFont="1" applyFill="1" applyAlignment="1">
      <alignment horizontal="left"/>
    </xf>
    <xf numFmtId="0" fontId="4" fillId="2" borderId="0" xfId="0" applyFont="1" applyFill="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5" fontId="8" fillId="0" borderId="0" xfId="0" applyNumberFormat="1" applyFont="1" applyAlignment="1">
      <alignment horizontal="left" wrapText="1"/>
    </xf>
    <xf numFmtId="0" fontId="12" fillId="4" borderId="2" xfId="0" applyFont="1" applyFill="1" applyBorder="1" applyAlignment="1">
      <alignment horizontal="center" vertical="center" wrapText="1"/>
    </xf>
    <xf numFmtId="0" fontId="7" fillId="0" borderId="2" xfId="0" applyFont="1" applyBorder="1"/>
    <xf numFmtId="14" fontId="0" fillId="2" borderId="2" xfId="0" applyNumberFormat="1" applyFill="1" applyBorder="1"/>
    <xf numFmtId="0" fontId="7" fillId="0" borderId="3" xfId="0" applyFont="1" applyBorder="1"/>
    <xf numFmtId="0" fontId="0" fillId="2" borderId="2" xfId="0" applyFill="1" applyBorder="1"/>
    <xf numFmtId="0" fontId="0" fillId="0" borderId="2" xfId="0" applyBorder="1"/>
    <xf numFmtId="0" fontId="7" fillId="0" borderId="4" xfId="0" applyFont="1" applyBorder="1"/>
    <xf numFmtId="165" fontId="13" fillId="0" borderId="2" xfId="0" applyNumberFormat="1" applyFont="1" applyBorder="1" applyAlignment="1">
      <alignment horizontal="center" wrapText="1"/>
    </xf>
    <xf numFmtId="0" fontId="7" fillId="3"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165" fontId="7" fillId="3" borderId="2" xfId="0" applyNumberFormat="1" applyFont="1" applyFill="1" applyBorder="1" applyAlignment="1">
      <alignment horizontal="left" wrapText="1"/>
    </xf>
    <xf numFmtId="165" fontId="0" fillId="0" borderId="0" xfId="0" applyNumberFormat="1"/>
    <xf numFmtId="4" fontId="0" fillId="0" borderId="0" xfId="0" applyNumberFormat="1"/>
    <xf numFmtId="1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165" fontId="7" fillId="2" borderId="2" xfId="0" applyNumberFormat="1" applyFont="1" applyFill="1" applyBorder="1" applyAlignment="1">
      <alignment horizontal="left" wrapText="1"/>
    </xf>
    <xf numFmtId="0" fontId="13" fillId="2" borderId="2" xfId="0" applyFont="1" applyFill="1" applyBorder="1" applyAlignment="1">
      <alignment horizontal="center" vertical="center" wrapText="1"/>
    </xf>
    <xf numFmtId="0" fontId="7" fillId="2" borderId="2" xfId="0" applyFont="1" applyFill="1" applyBorder="1"/>
    <xf numFmtId="0" fontId="0" fillId="2" borderId="0" xfId="0" applyFill="1"/>
    <xf numFmtId="0" fontId="7" fillId="2" borderId="3" xfId="0" applyFont="1" applyFill="1" applyBorder="1"/>
    <xf numFmtId="0" fontId="7" fillId="3" borderId="2" xfId="0" applyFont="1" applyFill="1" applyBorder="1" applyAlignment="1">
      <alignment horizontal="center" vertical="center"/>
    </xf>
    <xf numFmtId="165" fontId="13" fillId="0" borderId="3" xfId="0" applyNumberFormat="1" applyFont="1" applyBorder="1" applyAlignment="1">
      <alignment horizontal="center" wrapText="1"/>
    </xf>
    <xf numFmtId="0" fontId="0" fillId="2" borderId="3" xfId="0" applyFill="1" applyBorder="1"/>
    <xf numFmtId="14" fontId="7" fillId="0" borderId="2" xfId="0" applyNumberFormat="1" applyFont="1" applyBorder="1"/>
    <xf numFmtId="0" fontId="13" fillId="0" borderId="2" xfId="0" applyFont="1" applyBorder="1" applyAlignment="1">
      <alignment horizontal="center" vertical="center" wrapText="1"/>
    </xf>
    <xf numFmtId="164" fontId="0" fillId="0" borderId="0" xfId="1" applyFont="1"/>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4" fontId="2" fillId="2" borderId="5" xfId="0" applyNumberFormat="1" applyFont="1" applyFill="1" applyBorder="1" applyAlignment="1">
      <alignment horizontal="left" vertical="center" wrapText="1"/>
    </xf>
    <xf numFmtId="164" fontId="2" fillId="2" borderId="5" xfId="1" applyFont="1" applyFill="1" applyBorder="1" applyAlignment="1">
      <alignment vertical="center" wrapText="1"/>
    </xf>
    <xf numFmtId="0" fontId="14" fillId="0" borderId="0" xfId="0" applyFont="1"/>
    <xf numFmtId="164" fontId="14" fillId="0" borderId="2" xfId="1" applyFont="1" applyBorder="1"/>
    <xf numFmtId="0" fontId="14" fillId="0" borderId="0" xfId="0" applyFont="1" applyAlignment="1">
      <alignment horizontal="left"/>
    </xf>
    <xf numFmtId="0" fontId="14" fillId="0" borderId="0" xfId="0" applyFont="1" applyAlignment="1">
      <alignment horizontal="center"/>
    </xf>
    <xf numFmtId="0" fontId="0" fillId="5" borderId="2" xfId="0" applyFill="1" applyBorder="1" applyAlignment="1">
      <alignment horizontal="center" vertical="center" wrapText="1"/>
    </xf>
    <xf numFmtId="0" fontId="16" fillId="6" borderId="2" xfId="0" applyFont="1" applyFill="1" applyBorder="1" applyAlignment="1">
      <alignment horizontal="center" vertical="center"/>
    </xf>
    <xf numFmtId="0" fontId="16" fillId="6" borderId="2" xfId="0" applyFont="1" applyFill="1" applyBorder="1" applyAlignment="1">
      <alignment horizontal="center" wrapText="1"/>
    </xf>
    <xf numFmtId="0" fontId="16" fillId="6" borderId="2" xfId="0" applyFont="1" applyFill="1" applyBorder="1" applyAlignment="1">
      <alignment horizontal="center" vertical="center" wrapText="1"/>
    </xf>
    <xf numFmtId="164" fontId="16" fillId="6" borderId="2" xfId="1" applyFont="1" applyFill="1" applyBorder="1" applyAlignment="1">
      <alignment horizontal="center" vertical="center" wrapText="1"/>
    </xf>
    <xf numFmtId="164" fontId="2" fillId="2" borderId="2" xfId="1" applyFont="1" applyFill="1" applyBorder="1" applyAlignment="1">
      <alignment wrapText="1"/>
    </xf>
    <xf numFmtId="164" fontId="2" fillId="2" borderId="2" xfId="1" applyFont="1" applyFill="1" applyBorder="1" applyAlignment="1">
      <alignment vertical="center" wrapText="1"/>
    </xf>
    <xf numFmtId="14" fontId="2" fillId="2" borderId="2" xfId="0" applyNumberFormat="1" applyFont="1" applyFill="1" applyBorder="1" applyAlignment="1">
      <alignment horizontal="center" vertical="center"/>
    </xf>
    <xf numFmtId="14" fontId="2" fillId="0" borderId="2" xfId="0" applyNumberFormat="1" applyFont="1" applyBorder="1" applyAlignment="1">
      <alignment horizontal="center" vertical="center" wrapText="1"/>
    </xf>
    <xf numFmtId="14" fontId="2" fillId="2" borderId="2" xfId="0" applyNumberFormat="1" applyFont="1" applyFill="1" applyBorder="1" applyAlignment="1">
      <alignment horizontal="center" vertical="center" wrapText="1"/>
    </xf>
    <xf numFmtId="43" fontId="0" fillId="0" borderId="0" xfId="0" applyNumberFormat="1"/>
    <xf numFmtId="164" fontId="0" fillId="0" borderId="0" xfId="0" applyNumberFormat="1"/>
    <xf numFmtId="164" fontId="0" fillId="0" borderId="1" xfId="1" applyFont="1" applyBorder="1"/>
    <xf numFmtId="4" fontId="18" fillId="0" borderId="2" xfId="8" applyNumberFormat="1" applyFont="1" applyBorder="1" applyAlignment="1">
      <alignment horizontal="left" vertical="top" wrapText="1"/>
    </xf>
    <xf numFmtId="0" fontId="19" fillId="2" borderId="5" xfId="0" applyFont="1" applyFill="1" applyBorder="1" applyAlignment="1">
      <alignment horizontal="left" vertical="top" wrapText="1"/>
    </xf>
    <xf numFmtId="14" fontId="2" fillId="3" borderId="2" xfId="0" applyNumberFormat="1" applyFont="1" applyFill="1" applyBorder="1" applyAlignment="1">
      <alignment horizontal="center" vertical="center" wrapText="1"/>
    </xf>
    <xf numFmtId="14" fontId="20"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left" vertical="center"/>
    </xf>
    <xf numFmtId="4" fontId="10" fillId="0" borderId="2" xfId="8" applyNumberFormat="1" applyFont="1" applyBorder="1" applyAlignment="1">
      <alignment horizontal="left" wrapText="1"/>
    </xf>
    <xf numFmtId="14" fontId="2" fillId="2" borderId="2" xfId="0" applyNumberFormat="1" applyFont="1" applyFill="1" applyBorder="1" applyAlignment="1">
      <alignment horizontal="left" vertical="center" wrapText="1"/>
    </xf>
    <xf numFmtId="0" fontId="0" fillId="0" borderId="0" xfId="0" applyAlignment="1">
      <alignment horizontal="right"/>
    </xf>
    <xf numFmtId="0" fontId="22" fillId="0" borderId="0" xfId="0" applyFont="1"/>
    <xf numFmtId="0" fontId="23" fillId="0" borderId="0" xfId="0" applyFont="1"/>
    <xf numFmtId="0" fontId="23" fillId="0" borderId="0" xfId="0" applyFont="1" applyAlignment="1">
      <alignment horizontal="center"/>
    </xf>
    <xf numFmtId="0" fontId="28" fillId="0" borderId="0" xfId="0" applyFont="1"/>
    <xf numFmtId="14" fontId="27" fillId="0" borderId="0" xfId="0" applyNumberFormat="1" applyFont="1"/>
    <xf numFmtId="0" fontId="26" fillId="0" borderId="0" xfId="0" applyFont="1" applyAlignment="1">
      <alignment horizontal="center"/>
    </xf>
    <xf numFmtId="0" fontId="21" fillId="0" borderId="0" xfId="0" applyFont="1"/>
    <xf numFmtId="0" fontId="25" fillId="0" borderId="0" xfId="0" applyFont="1"/>
    <xf numFmtId="0" fontId="32" fillId="2" borderId="2" xfId="0" applyFont="1" applyFill="1" applyBorder="1" applyAlignment="1">
      <alignment horizontal="center"/>
    </xf>
    <xf numFmtId="14" fontId="33" fillId="2" borderId="0" xfId="0" applyNumberFormat="1" applyFont="1" applyFill="1" applyAlignment="1">
      <alignment horizontal="left"/>
    </xf>
    <xf numFmtId="0" fontId="29" fillId="0" borderId="0" xfId="0" applyFont="1"/>
    <xf numFmtId="0" fontId="29" fillId="2" borderId="2" xfId="0" applyFont="1" applyFill="1" applyBorder="1"/>
    <xf numFmtId="0" fontId="29" fillId="2" borderId="0" xfId="0" applyFont="1" applyFill="1"/>
    <xf numFmtId="0" fontId="31" fillId="2" borderId="0" xfId="0" applyFont="1" applyFill="1" applyAlignment="1">
      <alignment horizontal="center"/>
    </xf>
    <xf numFmtId="164" fontId="29" fillId="2" borderId="2" xfId="1" applyFont="1" applyFill="1" applyBorder="1"/>
    <xf numFmtId="14" fontId="29" fillId="2" borderId="2" xfId="0" applyNumberFormat="1" applyFont="1" applyFill="1" applyBorder="1"/>
    <xf numFmtId="0" fontId="29" fillId="0" borderId="0" xfId="0" applyFont="1" applyAlignment="1">
      <alignment horizontal="right"/>
    </xf>
    <xf numFmtId="17" fontId="29" fillId="0" borderId="6" xfId="0" applyNumberFormat="1" applyFont="1" applyBorder="1" applyAlignment="1">
      <alignment horizontal="center" wrapText="1"/>
    </xf>
    <xf numFmtId="0" fontId="24" fillId="2" borderId="2" xfId="0" applyFont="1" applyFill="1" applyBorder="1" applyAlignment="1">
      <alignment horizontal="left" wrapText="1"/>
    </xf>
    <xf numFmtId="4" fontId="34" fillId="2" borderId="2" xfId="8" applyNumberFormat="1" applyFont="1" applyFill="1" applyBorder="1" applyAlignment="1">
      <alignment horizontal="center" vertical="center" wrapText="1"/>
    </xf>
    <xf numFmtId="14" fontId="34" fillId="2" borderId="2" xfId="0" applyNumberFormat="1" applyFont="1" applyFill="1" applyBorder="1" applyAlignment="1">
      <alignment horizontal="center" vertical="top" wrapText="1"/>
    </xf>
    <xf numFmtId="0" fontId="24" fillId="2" borderId="2" xfId="0" applyFont="1" applyFill="1" applyBorder="1" applyAlignment="1">
      <alignment vertical="top"/>
    </xf>
    <xf numFmtId="0" fontId="29" fillId="0" borderId="2" xfId="0" applyFont="1" applyBorder="1" applyAlignment="1">
      <alignment horizontal="justify" vertical="center"/>
    </xf>
    <xf numFmtId="44" fontId="32" fillId="0" borderId="6" xfId="1" applyNumberFormat="1" applyFont="1" applyBorder="1" applyAlignment="1">
      <alignment horizontal="center"/>
    </xf>
    <xf numFmtId="14" fontId="30" fillId="2" borderId="6" xfId="0" applyNumberFormat="1" applyFont="1" applyFill="1" applyBorder="1" applyAlignment="1">
      <alignment horizontal="right" vertical="center"/>
    </xf>
    <xf numFmtId="0" fontId="29" fillId="2" borderId="0" xfId="0" applyFont="1" applyFill="1" applyAlignment="1">
      <alignment horizontal="center" vertical="center"/>
    </xf>
    <xf numFmtId="164" fontId="29" fillId="2" borderId="6" xfId="1" applyFont="1" applyFill="1" applyBorder="1" applyAlignment="1">
      <alignment horizontal="center" vertical="center"/>
    </xf>
    <xf numFmtId="0" fontId="32" fillId="2" borderId="6" xfId="0" applyFont="1" applyFill="1" applyBorder="1" applyAlignment="1">
      <alignment horizontal="center" vertical="center"/>
    </xf>
    <xf numFmtId="0" fontId="32" fillId="2" borderId="0" xfId="0" applyFont="1" applyFill="1" applyAlignment="1">
      <alignment horizontal="center" vertical="center"/>
    </xf>
    <xf numFmtId="0" fontId="32" fillId="0" borderId="0" xfId="0" applyFont="1" applyAlignment="1">
      <alignment horizontal="left"/>
    </xf>
    <xf numFmtId="0" fontId="32" fillId="0" borderId="0" xfId="0" applyFont="1" applyAlignment="1">
      <alignment horizontal="center" vertical="center"/>
    </xf>
    <xf numFmtId="0" fontId="32" fillId="0" borderId="0" xfId="0" applyFont="1" applyAlignment="1">
      <alignment horizontal="center"/>
    </xf>
    <xf numFmtId="0" fontId="32" fillId="0" borderId="0" xfId="0" applyFont="1"/>
    <xf numFmtId="0" fontId="32" fillId="0" borderId="0" xfId="0" applyFont="1" applyAlignment="1">
      <alignment horizontal="right"/>
    </xf>
    <xf numFmtId="0" fontId="29" fillId="2" borderId="2" xfId="0" applyFont="1" applyFill="1" applyBorder="1" applyAlignment="1">
      <alignment horizontal="left" vertical="center" wrapText="1"/>
    </xf>
    <xf numFmtId="0" fontId="29" fillId="0" borderId="0" xfId="0" applyFont="1" applyAlignment="1">
      <alignment horizontal="justify" vertical="center"/>
    </xf>
    <xf numFmtId="0" fontId="29" fillId="2" borderId="2" xfId="0" applyFont="1" applyFill="1" applyBorder="1" applyAlignment="1">
      <alignment vertical="center" wrapText="1"/>
    </xf>
    <xf numFmtId="0" fontId="29" fillId="2" borderId="2" xfId="0" applyFont="1" applyFill="1" applyBorder="1" applyAlignment="1">
      <alignment vertical="center"/>
    </xf>
    <xf numFmtId="14" fontId="29" fillId="0" borderId="2" xfId="0" applyNumberFormat="1" applyFont="1" applyBorder="1" applyAlignment="1">
      <alignment vertical="center"/>
    </xf>
    <xf numFmtId="0" fontId="29" fillId="0" borderId="0" xfId="0" applyFont="1" applyAlignment="1">
      <alignment horizontal="center"/>
    </xf>
    <xf numFmtId="164" fontId="29" fillId="0" borderId="0" xfId="1" applyFont="1"/>
    <xf numFmtId="0" fontId="31" fillId="8" borderId="5" xfId="0" applyFont="1" applyFill="1" applyBorder="1" applyAlignment="1">
      <alignment horizontal="center" vertical="center"/>
    </xf>
    <xf numFmtId="0" fontId="31" fillId="8" borderId="5" xfId="0" applyFont="1" applyFill="1" applyBorder="1" applyAlignment="1">
      <alignment horizontal="center" vertical="center" wrapText="1"/>
    </xf>
    <xf numFmtId="164" fontId="31" fillId="8" borderId="5" xfId="1" applyFont="1" applyFill="1" applyBorder="1" applyAlignment="1">
      <alignment horizontal="center" vertical="center" wrapText="1"/>
    </xf>
    <xf numFmtId="0" fontId="36" fillId="2" borderId="0" xfId="0" applyFont="1" applyFill="1"/>
    <xf numFmtId="0" fontId="32" fillId="0" borderId="5" xfId="0" applyFont="1" applyBorder="1" applyAlignment="1">
      <alignment horizontal="center"/>
    </xf>
    <xf numFmtId="0" fontId="32" fillId="7" borderId="5" xfId="0" applyFont="1" applyFill="1" applyBorder="1" applyAlignment="1">
      <alignment horizontal="center" vertical="center" wrapText="1"/>
    </xf>
    <xf numFmtId="0" fontId="32" fillId="7" borderId="5" xfId="0" applyFont="1" applyFill="1" applyBorder="1" applyAlignment="1">
      <alignment horizontal="center" wrapText="1"/>
    </xf>
    <xf numFmtId="0" fontId="37" fillId="0" borderId="2" xfId="0" applyFont="1" applyBorder="1" applyAlignment="1">
      <alignment horizontal="justify" vertical="center"/>
    </xf>
    <xf numFmtId="14" fontId="29" fillId="0" borderId="2" xfId="0" applyNumberFormat="1" applyFont="1" applyBorder="1" applyAlignment="1">
      <alignment vertical="center" wrapText="1"/>
    </xf>
    <xf numFmtId="0" fontId="29" fillId="0" borderId="2" xfId="0" applyFont="1" applyBorder="1" applyAlignment="1">
      <alignment horizontal="right" vertical="center"/>
    </xf>
    <xf numFmtId="14" fontId="29" fillId="2" borderId="6" xfId="0" applyNumberFormat="1" applyFont="1" applyFill="1" applyBorder="1" applyAlignment="1">
      <alignment horizontal="center" vertical="center"/>
    </xf>
    <xf numFmtId="0" fontId="30" fillId="2" borderId="2" xfId="0" applyFont="1" applyFill="1" applyBorder="1" applyAlignment="1">
      <alignment horizontal="left" vertical="center" wrapText="1"/>
    </xf>
    <xf numFmtId="14" fontId="29" fillId="2" borderId="2" xfId="0" applyNumberFormat="1" applyFont="1" applyFill="1" applyBorder="1" applyAlignment="1">
      <alignment horizontal="center" vertical="center"/>
    </xf>
    <xf numFmtId="0" fontId="35" fillId="2" borderId="2" xfId="0" applyFont="1" applyFill="1" applyBorder="1" applyAlignment="1">
      <alignment vertical="center" wrapText="1"/>
    </xf>
    <xf numFmtId="164" fontId="29" fillId="0" borderId="6" xfId="1" applyFont="1" applyBorder="1" applyAlignment="1">
      <alignment horizontal="center" vertical="center"/>
    </xf>
    <xf numFmtId="0" fontId="29" fillId="0" borderId="2" xfId="0" applyFont="1" applyBorder="1" applyAlignment="1">
      <alignment vertical="center" wrapText="1"/>
    </xf>
    <xf numFmtId="164" fontId="30" fillId="5" borderId="2" xfId="1" applyFont="1" applyFill="1" applyBorder="1" applyAlignment="1">
      <alignment horizontal="center" vertical="center" wrapText="1"/>
    </xf>
    <xf numFmtId="0" fontId="36" fillId="2" borderId="2" xfId="0" applyFont="1" applyFill="1" applyBorder="1" applyAlignment="1">
      <alignment vertical="center"/>
    </xf>
    <xf numFmtId="0" fontId="32" fillId="2" borderId="2" xfId="0" applyFont="1" applyFill="1" applyBorder="1" applyAlignment="1">
      <alignment horizontal="center" vertical="center"/>
    </xf>
    <xf numFmtId="14" fontId="29"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164" fontId="30" fillId="5" borderId="6" xfId="1" applyFont="1" applyFill="1" applyBorder="1" applyAlignment="1">
      <alignment horizontal="center" vertical="center" wrapText="1"/>
    </xf>
    <xf numFmtId="0" fontId="36" fillId="2" borderId="0" xfId="0" applyFont="1" applyFill="1" applyAlignment="1">
      <alignment vertical="center"/>
    </xf>
    <xf numFmtId="14" fontId="29" fillId="2" borderId="6" xfId="0" applyNumberFormat="1" applyFont="1" applyFill="1" applyBorder="1" applyAlignment="1">
      <alignment horizontal="center" vertical="center" wrapText="1"/>
    </xf>
    <xf numFmtId="0" fontId="29" fillId="2" borderId="0" xfId="0" applyFont="1" applyFill="1" applyAlignment="1">
      <alignment vertical="center"/>
    </xf>
    <xf numFmtId="14" fontId="29" fillId="0" borderId="2" xfId="0" applyNumberFormat="1" applyFont="1" applyBorder="1" applyAlignment="1">
      <alignment horizontal="right" vertical="center" wrapText="1"/>
    </xf>
    <xf numFmtId="164" fontId="29" fillId="0" borderId="6" xfId="1" applyFont="1" applyBorder="1" applyAlignment="1">
      <alignment vertical="center"/>
    </xf>
    <xf numFmtId="164" fontId="29" fillId="0" borderId="2" xfId="1" applyFont="1" applyBorder="1" applyAlignment="1">
      <alignment vertical="center"/>
    </xf>
    <xf numFmtId="164" fontId="29" fillId="0" borderId="7" xfId="1" applyFont="1" applyBorder="1" applyAlignment="1">
      <alignment horizontal="center" vertical="center"/>
    </xf>
    <xf numFmtId="164" fontId="29" fillId="2" borderId="7" xfId="1" applyFont="1" applyFill="1" applyBorder="1" applyAlignment="1">
      <alignment horizontal="center" vertical="center"/>
    </xf>
    <xf numFmtId="0" fontId="32" fillId="2" borderId="7" xfId="0" applyFont="1" applyFill="1" applyBorder="1" applyAlignment="1">
      <alignment horizontal="center" vertical="center"/>
    </xf>
    <xf numFmtId="164" fontId="29" fillId="0" borderId="2" xfId="1" applyFont="1" applyBorder="1" applyAlignment="1">
      <alignment horizontal="center" vertical="center"/>
    </xf>
    <xf numFmtId="0" fontId="29" fillId="2" borderId="2" xfId="0" applyFont="1" applyFill="1" applyBorder="1" applyAlignment="1">
      <alignment horizontal="center" vertical="center"/>
    </xf>
    <xf numFmtId="164" fontId="29" fillId="2" borderId="2" xfId="1" applyFont="1" applyFill="1" applyBorder="1" applyAlignment="1">
      <alignment horizontal="center" vertical="center"/>
    </xf>
    <xf numFmtId="0" fontId="29" fillId="0" borderId="2" xfId="0" applyFont="1" applyBorder="1" applyAlignment="1">
      <alignment horizontal="right" vertical="center" wrapText="1"/>
    </xf>
    <xf numFmtId="14" fontId="29" fillId="0" borderId="2" xfId="0" applyNumberFormat="1" applyFont="1" applyBorder="1" applyAlignment="1">
      <alignment horizontal="right" vertical="center"/>
    </xf>
    <xf numFmtId="14" fontId="29" fillId="2" borderId="2" xfId="0" applyNumberFormat="1" applyFont="1" applyFill="1" applyBorder="1" applyAlignment="1">
      <alignment vertical="center"/>
    </xf>
    <xf numFmtId="0" fontId="29" fillId="2" borderId="2" xfId="0" applyFont="1" applyFill="1" applyBorder="1" applyAlignment="1">
      <alignment horizontal="right" vertical="center"/>
    </xf>
    <xf numFmtId="164" fontId="30" fillId="2" borderId="2" xfId="1" applyFont="1" applyFill="1" applyBorder="1" applyAlignment="1">
      <alignment horizontal="center" vertical="center"/>
    </xf>
    <xf numFmtId="0" fontId="29" fillId="2" borderId="0" xfId="0" applyFont="1" applyFill="1" applyAlignment="1">
      <alignment horizontal="center" vertical="center" wrapText="1"/>
    </xf>
    <xf numFmtId="164" fontId="29" fillId="2" borderId="6" xfId="1" applyFont="1" applyFill="1" applyBorder="1" applyAlignment="1">
      <alignment horizontal="center" vertical="center" wrapText="1"/>
    </xf>
    <xf numFmtId="14" fontId="30" fillId="2" borderId="2" xfId="0" applyNumberFormat="1" applyFont="1" applyFill="1" applyBorder="1" applyAlignment="1">
      <alignment horizontal="right" vertical="center"/>
    </xf>
    <xf numFmtId="164" fontId="30" fillId="0" borderId="2" xfId="1" applyFont="1" applyBorder="1" applyAlignment="1">
      <alignment vertical="center"/>
    </xf>
    <xf numFmtId="164" fontId="30" fillId="0" borderId="5" xfId="1" applyFont="1" applyBorder="1" applyAlignment="1">
      <alignment vertical="center"/>
    </xf>
    <xf numFmtId="14" fontId="29" fillId="0" borderId="6" xfId="0" applyNumberFormat="1" applyFont="1" applyBorder="1" applyAlignment="1">
      <alignment horizontal="center" wrapText="1"/>
    </xf>
    <xf numFmtId="0" fontId="29" fillId="0" borderId="6" xfId="0" applyFont="1" applyBorder="1" applyAlignment="1">
      <alignment horizontal="right" vertical="center" wrapText="1"/>
    </xf>
    <xf numFmtId="14" fontId="29" fillId="0" borderId="6" xfId="0" applyNumberFormat="1" applyFont="1" applyBorder="1" applyAlignment="1">
      <alignment horizontal="center" vertical="center" wrapText="1"/>
    </xf>
    <xf numFmtId="0" fontId="35" fillId="0" borderId="2" xfId="0" applyFont="1" applyBorder="1" applyAlignment="1">
      <alignment horizontal="justify" vertical="center"/>
    </xf>
    <xf numFmtId="14" fontId="29" fillId="2" borderId="2" xfId="0" applyNumberFormat="1" applyFont="1" applyFill="1" applyBorder="1" applyAlignment="1">
      <alignment horizontal="right" vertical="center"/>
    </xf>
    <xf numFmtId="164" fontId="30" fillId="2" borderId="6" xfId="1" applyFont="1" applyFill="1" applyBorder="1" applyAlignment="1">
      <alignment horizontal="center" vertical="center"/>
    </xf>
    <xf numFmtId="0" fontId="29" fillId="2" borderId="5" xfId="0" applyFont="1" applyFill="1" applyBorder="1" applyAlignment="1">
      <alignment vertical="center"/>
    </xf>
    <xf numFmtId="164" fontId="30" fillId="5" borderId="7" xfId="1" applyFont="1" applyFill="1" applyBorder="1" applyAlignment="1">
      <alignment horizontal="center" vertical="center" wrapText="1"/>
    </xf>
    <xf numFmtId="14" fontId="29" fillId="2" borderId="7" xfId="0" applyNumberFormat="1" applyFont="1" applyFill="1" applyBorder="1" applyAlignment="1">
      <alignment horizontal="center" vertical="center" wrapText="1"/>
    </xf>
    <xf numFmtId="0" fontId="32" fillId="2" borderId="5" xfId="0" applyFont="1" applyFill="1" applyBorder="1" applyAlignment="1">
      <alignment horizontal="center" vertical="center" wrapText="1"/>
    </xf>
    <xf numFmtId="0" fontId="29" fillId="2" borderId="6" xfId="0" applyFont="1" applyFill="1" applyBorder="1" applyAlignment="1">
      <alignment vertical="center" wrapText="1"/>
    </xf>
    <xf numFmtId="0" fontId="37" fillId="0" borderId="6" xfId="0" applyFont="1" applyBorder="1" applyAlignment="1">
      <alignment horizontal="justify" vertical="center"/>
    </xf>
    <xf numFmtId="14" fontId="29" fillId="0" borderId="6" xfId="0" applyNumberFormat="1" applyFont="1" applyBorder="1" applyAlignment="1">
      <alignment horizontal="right" vertical="center" wrapText="1"/>
    </xf>
    <xf numFmtId="0" fontId="32" fillId="2" borderId="6" xfId="0" applyFont="1" applyFill="1" applyBorder="1" applyAlignment="1">
      <alignment horizontal="center" vertical="center" wrapText="1"/>
    </xf>
    <xf numFmtId="17" fontId="29" fillId="0" borderId="2" xfId="0" applyNumberFormat="1" applyFont="1" applyBorder="1" applyAlignment="1">
      <alignment horizontal="center" vertical="center" wrapText="1"/>
    </xf>
    <xf numFmtId="0" fontId="29" fillId="0" borderId="5" xfId="0" applyFont="1" applyBorder="1" applyAlignment="1">
      <alignment horizontal="right" vertical="center"/>
    </xf>
    <xf numFmtId="14" fontId="29" fillId="2" borderId="7" xfId="0" applyNumberFormat="1" applyFont="1" applyFill="1" applyBorder="1" applyAlignment="1">
      <alignment horizontal="center" vertical="center"/>
    </xf>
    <xf numFmtId="14" fontId="29" fillId="0" borderId="6" xfId="0" applyNumberFormat="1" applyFont="1" applyBorder="1" applyAlignment="1">
      <alignment vertical="center"/>
    </xf>
    <xf numFmtId="14" fontId="29" fillId="0" borderId="5" xfId="0" applyNumberFormat="1" applyFont="1" applyBorder="1" applyAlignment="1">
      <alignment vertical="center"/>
    </xf>
    <xf numFmtId="0" fontId="30" fillId="0" borderId="5" xfId="0" applyFont="1" applyBorder="1" applyAlignment="1">
      <alignment horizontal="right" vertical="center"/>
    </xf>
    <xf numFmtId="0" fontId="29" fillId="0" borderId="5" xfId="0" applyFont="1" applyBorder="1" applyAlignment="1">
      <alignment vertical="center" wrapText="1"/>
    </xf>
    <xf numFmtId="0" fontId="29" fillId="2" borderId="6" xfId="0" applyFont="1" applyFill="1" applyBorder="1" applyAlignment="1">
      <alignment vertical="center"/>
    </xf>
    <xf numFmtId="164" fontId="30" fillId="0" borderId="6" xfId="1" applyFont="1" applyBorder="1" applyAlignment="1">
      <alignment vertical="center"/>
    </xf>
    <xf numFmtId="0" fontId="29" fillId="2" borderId="2" xfId="0" applyFont="1" applyFill="1" applyBorder="1" applyAlignment="1">
      <alignment horizontal="right" vertical="center" wrapText="1"/>
    </xf>
    <xf numFmtId="0" fontId="29" fillId="2" borderId="5" xfId="0" applyFont="1" applyFill="1" applyBorder="1" applyAlignment="1">
      <alignment vertical="center" wrapText="1"/>
    </xf>
    <xf numFmtId="17" fontId="29" fillId="0" borderId="5" xfId="0" applyNumberFormat="1" applyFont="1" applyBorder="1" applyAlignment="1">
      <alignment horizontal="center" vertical="center" wrapText="1"/>
    </xf>
    <xf numFmtId="17" fontId="29" fillId="0" borderId="6" xfId="0" applyNumberFormat="1" applyFont="1" applyBorder="1" applyAlignment="1">
      <alignment horizontal="center" vertical="center" wrapText="1"/>
    </xf>
    <xf numFmtId="0" fontId="35" fillId="0" borderId="2" xfId="0" applyFont="1" applyBorder="1" applyAlignment="1">
      <alignment wrapText="1"/>
    </xf>
    <xf numFmtId="0" fontId="29" fillId="0" borderId="2" xfId="0" applyFont="1" applyBorder="1" applyAlignment="1">
      <alignment wrapText="1"/>
    </xf>
    <xf numFmtId="0" fontId="38" fillId="0" borderId="2" xfId="0" applyFont="1" applyBorder="1" applyAlignment="1">
      <alignment horizontal="justify" vertical="center"/>
    </xf>
    <xf numFmtId="0" fontId="29" fillId="0" borderId="5" xfId="0" applyFont="1" applyBorder="1" applyAlignment="1">
      <alignment horizontal="justify" vertical="center"/>
    </xf>
    <xf numFmtId="0" fontId="29" fillId="0" borderId="0" xfId="0" applyFont="1" applyAlignment="1">
      <alignment vertical="center" wrapText="1"/>
    </xf>
    <xf numFmtId="0" fontId="29" fillId="0" borderId="2" xfId="0" applyFont="1" applyBorder="1" applyAlignment="1">
      <alignment vertical="center"/>
    </xf>
    <xf numFmtId="0" fontId="29" fillId="2" borderId="2" xfId="0" applyFont="1" applyFill="1" applyBorder="1" applyAlignment="1">
      <alignment horizontal="justify" vertical="center"/>
    </xf>
    <xf numFmtId="0" fontId="38" fillId="0" borderId="0" xfId="0" applyFont="1" applyAlignment="1">
      <alignment horizontal="justify" vertical="center"/>
    </xf>
    <xf numFmtId="0" fontId="37" fillId="0" borderId="2" xfId="0" applyFont="1" applyBorder="1" applyAlignment="1">
      <alignment vertical="center" wrapText="1"/>
    </xf>
    <xf numFmtId="0" fontId="30" fillId="2" borderId="5" xfId="0" applyFont="1" applyFill="1" applyBorder="1" applyAlignment="1">
      <alignment horizontal="left" vertical="center" wrapText="1"/>
    </xf>
    <xf numFmtId="0" fontId="29" fillId="0" borderId="0" xfId="0" applyFont="1" applyAlignment="1">
      <alignment horizontal="right" wrapText="1"/>
    </xf>
    <xf numFmtId="0" fontId="35" fillId="0" borderId="0" xfId="0" applyFont="1" applyAlignment="1">
      <alignment horizontal="justify" vertical="center"/>
    </xf>
    <xf numFmtId="14" fontId="35" fillId="0" borderId="2" xfId="0" applyNumberFormat="1" applyFont="1" applyBorder="1" applyAlignment="1">
      <alignment vertical="center"/>
    </xf>
    <xf numFmtId="0" fontId="29" fillId="0" borderId="5" xfId="0" applyFont="1" applyBorder="1" applyAlignment="1">
      <alignment horizontal="right" vertical="center" wrapText="1"/>
    </xf>
    <xf numFmtId="0" fontId="35" fillId="0" borderId="2" xfId="0" applyFont="1" applyBorder="1" applyAlignment="1">
      <alignment vertical="center" wrapText="1"/>
    </xf>
    <xf numFmtId="14" fontId="29" fillId="2" borderId="6" xfId="0" applyNumberFormat="1" applyFont="1" applyFill="1" applyBorder="1" applyAlignment="1">
      <alignment horizontal="left" vertical="center" wrapText="1"/>
    </xf>
    <xf numFmtId="14" fontId="29" fillId="0" borderId="6" xfId="0" applyNumberFormat="1" applyFont="1" applyBorder="1" applyAlignment="1">
      <alignment vertical="center" wrapText="1"/>
    </xf>
    <xf numFmtId="14" fontId="30" fillId="2" borderId="6" xfId="0" applyNumberFormat="1" applyFont="1" applyFill="1" applyBorder="1" applyAlignment="1">
      <alignment horizontal="right" vertical="center" wrapText="1"/>
    </xf>
    <xf numFmtId="0" fontId="30" fillId="0" borderId="2" xfId="0" applyFont="1" applyBorder="1" applyAlignment="1">
      <alignment horizontal="left" wrapText="1"/>
    </xf>
    <xf numFmtId="14" fontId="30" fillId="2" borderId="2" xfId="0" applyNumberFormat="1" applyFont="1" applyFill="1" applyBorder="1" applyAlignment="1">
      <alignment horizontal="right" vertical="center" wrapText="1"/>
    </xf>
    <xf numFmtId="0" fontId="29" fillId="0" borderId="0" xfId="0" applyFont="1" applyAlignment="1">
      <alignment horizontal="right" vertical="center" wrapText="1"/>
    </xf>
    <xf numFmtId="14" fontId="29" fillId="0" borderId="2" xfId="0" applyNumberFormat="1" applyFont="1" applyBorder="1" applyAlignment="1">
      <alignment horizontal="center" vertical="center" wrapText="1"/>
    </xf>
    <xf numFmtId="0" fontId="3" fillId="0" borderId="0" xfId="0" applyFont="1" applyAlignment="1">
      <alignment horizontal="center"/>
    </xf>
    <xf numFmtId="0" fontId="4" fillId="2" borderId="1" xfId="0" applyFont="1" applyFill="1" applyBorder="1" applyAlignment="1">
      <alignment horizontal="left" vertical="center"/>
    </xf>
    <xf numFmtId="0" fontId="15" fillId="0" borderId="0" xfId="0" applyFont="1" applyAlignment="1">
      <alignment horizontal="center" vertical="center"/>
    </xf>
    <xf numFmtId="0" fontId="14" fillId="0" borderId="2" xfId="0" applyFont="1" applyBorder="1" applyAlignment="1">
      <alignment horizontal="center"/>
    </xf>
    <xf numFmtId="0" fontId="32" fillId="0" borderId="0" xfId="0" applyFont="1" applyAlignment="1">
      <alignment horizontal="center" vertical="center"/>
    </xf>
  </cellXfs>
  <cellStyles count="10">
    <cellStyle name="Euro" xfId="4" xr:uid="{F23F3C7A-2834-47F0-B6F5-D9B41D4AB223}"/>
    <cellStyle name="Millares" xfId="1" builtinId="3"/>
    <cellStyle name="Millares 2" xfId="2" xr:uid="{8BFD4AA1-0360-4AE9-B023-4917B4DC5F65}"/>
    <cellStyle name="Millares 2 2" xfId="6" xr:uid="{9041FDEA-58E6-4B10-A46F-30FB5AB135CA}"/>
    <cellStyle name="Millares 2 2 2" xfId="7" xr:uid="{C3198CDF-4B55-4881-AFEF-E954E8C61660}"/>
    <cellStyle name="Millares 2 3" xfId="5" xr:uid="{27633EED-4A66-4DFD-A793-C96DC894428E}"/>
    <cellStyle name="Millares_29 feb DESEMBOLSO2004 2 2" xfId="8" xr:uid="{3E9CE069-88C6-4C18-BFAF-303CBF140483}"/>
    <cellStyle name="Normal" xfId="0" builtinId="0"/>
    <cellStyle name="Normal 2" xfId="9" xr:uid="{CEC9C0C7-B86C-414F-B7ED-88F9E9742549}"/>
    <cellStyle name="Normal 3" xfId="3" xr:uid="{F0036659-C276-443D-9733-E32A46A9AEAC}"/>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4110264</xdr:colOff>
      <xdr:row>0</xdr:row>
      <xdr:rowOff>0</xdr:rowOff>
    </xdr:from>
    <xdr:to>
      <xdr:col>3</xdr:col>
      <xdr:colOff>2626179</xdr:colOff>
      <xdr:row>3</xdr:row>
      <xdr:rowOff>13607</xdr:rowOff>
    </xdr:to>
    <xdr:pic>
      <xdr:nvPicPr>
        <xdr:cNvPr id="2" name="Imagen 1">
          <a:extLst>
            <a:ext uri="{FF2B5EF4-FFF2-40B4-BE49-F238E27FC236}">
              <a16:creationId xmlns:a16="http://schemas.microsoft.com/office/drawing/2014/main" id="{316771D4-107B-473F-9520-423DEF7558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3364" y="0"/>
          <a:ext cx="2717800" cy="585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1153582</xdr:colOff>
      <xdr:row>60</xdr:row>
      <xdr:rowOff>84668</xdr:rowOff>
    </xdr:from>
    <xdr:to>
      <xdr:col>3</xdr:col>
      <xdr:colOff>730251</xdr:colOff>
      <xdr:row>64</xdr:row>
      <xdr:rowOff>190502</xdr:rowOff>
    </xdr:to>
    <xdr:grpSp>
      <xdr:nvGrpSpPr>
        <xdr:cNvPr id="4" name="Group 883">
          <a:extLst>
            <a:ext uri="{FF2B5EF4-FFF2-40B4-BE49-F238E27FC236}">
              <a16:creationId xmlns:a16="http://schemas.microsoft.com/office/drawing/2014/main" id="{BED81F7C-F424-3E57-D0E8-980EADA000C5}"/>
            </a:ext>
          </a:extLst>
        </xdr:cNvPr>
        <xdr:cNvGrpSpPr/>
      </xdr:nvGrpSpPr>
      <xdr:grpSpPr>
        <a:xfrm>
          <a:off x="3598332" y="465668"/>
          <a:ext cx="2719919" cy="910167"/>
          <a:chOff x="0" y="0"/>
          <a:chExt cx="1746948" cy="528472"/>
        </a:xfrm>
      </xdr:grpSpPr>
      <xdr:sp macro="" textlink="">
        <xdr:nvSpPr>
          <xdr:cNvPr id="5" name="Shape 6">
            <a:extLst>
              <a:ext uri="{FF2B5EF4-FFF2-40B4-BE49-F238E27FC236}">
                <a16:creationId xmlns:a16="http://schemas.microsoft.com/office/drawing/2014/main" id="{F5E06D14-19AE-5BD4-31C1-11075FF884F2}"/>
              </a:ext>
            </a:extLst>
          </xdr:cNvPr>
          <xdr:cNvSpPr/>
        </xdr:nvSpPr>
        <xdr:spPr>
          <a:xfrm>
            <a:off x="976194" y="40035"/>
            <a:ext cx="252730" cy="142354"/>
          </a:xfrm>
          <a:custGeom>
            <a:avLst/>
            <a:gdLst/>
            <a:ahLst/>
            <a:cxnLst/>
            <a:rect l="0" t="0" r="0" b="0"/>
            <a:pathLst>
              <a:path w="252730" h="142354">
                <a:moveTo>
                  <a:pt x="71183" y="0"/>
                </a:moveTo>
                <a:lnTo>
                  <a:pt x="181546" y="0"/>
                </a:lnTo>
                <a:cubicBezTo>
                  <a:pt x="220853" y="0"/>
                  <a:pt x="252730" y="31864"/>
                  <a:pt x="252730" y="71171"/>
                </a:cubicBezTo>
                <a:cubicBezTo>
                  <a:pt x="252730" y="110490"/>
                  <a:pt x="220853" y="142354"/>
                  <a:pt x="181546" y="142354"/>
                </a:cubicBezTo>
                <a:lnTo>
                  <a:pt x="71183" y="142354"/>
                </a:lnTo>
                <a:cubicBezTo>
                  <a:pt x="31864" y="142354"/>
                  <a:pt x="0" y="110490"/>
                  <a:pt x="0" y="71171"/>
                </a:cubicBezTo>
                <a:cubicBezTo>
                  <a:pt x="0" y="31864"/>
                  <a:pt x="31864" y="0"/>
                  <a:pt x="71183" y="0"/>
                </a:cubicBez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6" name="Shape 7">
            <a:extLst>
              <a:ext uri="{FF2B5EF4-FFF2-40B4-BE49-F238E27FC236}">
                <a16:creationId xmlns:a16="http://schemas.microsoft.com/office/drawing/2014/main" id="{1641A8F0-519C-768D-8E5B-34E3D25FA8D1}"/>
              </a:ext>
            </a:extLst>
          </xdr:cNvPr>
          <xdr:cNvSpPr/>
        </xdr:nvSpPr>
        <xdr:spPr>
          <a:xfrm>
            <a:off x="23459" y="23452"/>
            <a:ext cx="451955" cy="481559"/>
          </a:xfrm>
          <a:custGeom>
            <a:avLst/>
            <a:gdLst/>
            <a:ahLst/>
            <a:cxnLst/>
            <a:rect l="0" t="0" r="0" b="0"/>
            <a:pathLst>
              <a:path w="451955" h="481559">
                <a:moveTo>
                  <a:pt x="0" y="0"/>
                </a:moveTo>
                <a:lnTo>
                  <a:pt x="239331" y="0"/>
                </a:lnTo>
                <a:cubicBezTo>
                  <a:pt x="312242" y="0"/>
                  <a:pt x="367856" y="18999"/>
                  <a:pt x="404635" y="56439"/>
                </a:cubicBezTo>
                <a:cubicBezTo>
                  <a:pt x="436029" y="87160"/>
                  <a:pt x="451955" y="128511"/>
                  <a:pt x="451955" y="179362"/>
                </a:cubicBezTo>
                <a:lnTo>
                  <a:pt x="451955" y="481559"/>
                </a:lnTo>
                <a:lnTo>
                  <a:pt x="0" y="4815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7" name="Shape 8">
            <a:extLst>
              <a:ext uri="{FF2B5EF4-FFF2-40B4-BE49-F238E27FC236}">
                <a16:creationId xmlns:a16="http://schemas.microsoft.com/office/drawing/2014/main" id="{B5140B5E-DEAF-DF10-FFCF-89771025F70A}"/>
              </a:ext>
            </a:extLst>
          </xdr:cNvPr>
          <xdr:cNvSpPr/>
        </xdr:nvSpPr>
        <xdr:spPr>
          <a:xfrm>
            <a:off x="0" y="0"/>
            <a:ext cx="249434" cy="528472"/>
          </a:xfrm>
          <a:custGeom>
            <a:avLst/>
            <a:gdLst/>
            <a:ahLst/>
            <a:cxnLst/>
            <a:rect l="0" t="0" r="0" b="0"/>
            <a:pathLst>
              <a:path w="249434" h="528472">
                <a:moveTo>
                  <a:pt x="0" y="0"/>
                </a:moveTo>
                <a:lnTo>
                  <a:pt x="249434" y="0"/>
                </a:lnTo>
                <a:lnTo>
                  <a:pt x="249434" y="46914"/>
                </a:lnTo>
                <a:lnTo>
                  <a:pt x="46914" y="46914"/>
                </a:lnTo>
                <a:lnTo>
                  <a:pt x="46914" y="481546"/>
                </a:lnTo>
                <a:lnTo>
                  <a:pt x="249434" y="481546"/>
                </a:lnTo>
                <a:lnTo>
                  <a:pt x="249434" y="528472"/>
                </a:lnTo>
                <a:lnTo>
                  <a:pt x="0" y="52847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8" name="Shape 9">
            <a:extLst>
              <a:ext uri="{FF2B5EF4-FFF2-40B4-BE49-F238E27FC236}">
                <a16:creationId xmlns:a16="http://schemas.microsoft.com/office/drawing/2014/main" id="{578CF080-06EA-7157-96BD-4C951EB25145}"/>
              </a:ext>
            </a:extLst>
          </xdr:cNvPr>
          <xdr:cNvSpPr/>
        </xdr:nvSpPr>
        <xdr:spPr>
          <a:xfrm>
            <a:off x="249434" y="0"/>
            <a:ext cx="249434" cy="528472"/>
          </a:xfrm>
          <a:custGeom>
            <a:avLst/>
            <a:gdLst/>
            <a:ahLst/>
            <a:cxnLst/>
            <a:rect l="0" t="0" r="0" b="0"/>
            <a:pathLst>
              <a:path w="249434" h="528472">
                <a:moveTo>
                  <a:pt x="0" y="0"/>
                </a:moveTo>
                <a:lnTo>
                  <a:pt x="13354" y="0"/>
                </a:lnTo>
                <a:cubicBezTo>
                  <a:pt x="92691" y="0"/>
                  <a:pt x="153880" y="21298"/>
                  <a:pt x="195231" y="63284"/>
                </a:cubicBezTo>
                <a:cubicBezTo>
                  <a:pt x="231197" y="98565"/>
                  <a:pt x="249434" y="145504"/>
                  <a:pt x="249434" y="202806"/>
                </a:cubicBezTo>
                <a:lnTo>
                  <a:pt x="249434" y="481546"/>
                </a:lnTo>
                <a:lnTo>
                  <a:pt x="249396" y="528472"/>
                </a:lnTo>
                <a:lnTo>
                  <a:pt x="0" y="528472"/>
                </a:lnTo>
                <a:lnTo>
                  <a:pt x="0" y="481546"/>
                </a:lnTo>
                <a:lnTo>
                  <a:pt x="202521" y="481546"/>
                </a:lnTo>
                <a:lnTo>
                  <a:pt x="202521" y="202806"/>
                </a:lnTo>
                <a:cubicBezTo>
                  <a:pt x="202521" y="157810"/>
                  <a:pt x="188830" y="122580"/>
                  <a:pt x="162084" y="96495"/>
                </a:cubicBezTo>
                <a:cubicBezTo>
                  <a:pt x="131439" y="65176"/>
                  <a:pt x="83141" y="46914"/>
                  <a:pt x="13354" y="46914"/>
                </a:cubicBezTo>
                <a:lnTo>
                  <a:pt x="0" y="46914"/>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9" name="Shape 10">
            <a:extLst>
              <a:ext uri="{FF2B5EF4-FFF2-40B4-BE49-F238E27FC236}">
                <a16:creationId xmlns:a16="http://schemas.microsoft.com/office/drawing/2014/main" id="{74B9DB97-8E14-6B0D-E37C-1E0DC1DA4D72}"/>
              </a:ext>
            </a:extLst>
          </xdr:cNvPr>
          <xdr:cNvSpPr/>
        </xdr:nvSpPr>
        <xdr:spPr>
          <a:xfrm>
            <a:off x="46919" y="46916"/>
            <a:ext cx="405028" cy="434632"/>
          </a:xfrm>
          <a:custGeom>
            <a:avLst/>
            <a:gdLst/>
            <a:ahLst/>
            <a:cxnLst/>
            <a:rect l="0" t="0" r="0" b="0"/>
            <a:pathLst>
              <a:path w="405028" h="434632">
                <a:moveTo>
                  <a:pt x="0" y="0"/>
                </a:moveTo>
                <a:lnTo>
                  <a:pt x="215875" y="0"/>
                </a:lnTo>
                <a:cubicBezTo>
                  <a:pt x="285661" y="0"/>
                  <a:pt x="333946" y="18263"/>
                  <a:pt x="364604" y="49581"/>
                </a:cubicBezTo>
                <a:cubicBezTo>
                  <a:pt x="391351" y="75667"/>
                  <a:pt x="405028" y="110884"/>
                  <a:pt x="405028" y="155893"/>
                </a:cubicBezTo>
                <a:lnTo>
                  <a:pt x="405028" y="434632"/>
                </a:lnTo>
                <a:lnTo>
                  <a:pt x="0" y="434632"/>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0" name="Shape 11">
            <a:extLst>
              <a:ext uri="{FF2B5EF4-FFF2-40B4-BE49-F238E27FC236}">
                <a16:creationId xmlns:a16="http://schemas.microsoft.com/office/drawing/2014/main" id="{759F89F7-030A-71BA-201A-FD1D69CE255C}"/>
              </a:ext>
            </a:extLst>
          </xdr:cNvPr>
          <xdr:cNvSpPr/>
        </xdr:nvSpPr>
        <xdr:spPr>
          <a:xfrm>
            <a:off x="23454" y="23452"/>
            <a:ext cx="451955" cy="481559"/>
          </a:xfrm>
          <a:custGeom>
            <a:avLst/>
            <a:gdLst/>
            <a:ahLst/>
            <a:cxnLst/>
            <a:rect l="0" t="0" r="0" b="0"/>
            <a:pathLst>
              <a:path w="451955" h="481559">
                <a:moveTo>
                  <a:pt x="14199" y="0"/>
                </a:moveTo>
                <a:lnTo>
                  <a:pt x="239332" y="0"/>
                </a:lnTo>
                <a:cubicBezTo>
                  <a:pt x="312242" y="0"/>
                  <a:pt x="367868" y="18999"/>
                  <a:pt x="404635" y="56439"/>
                </a:cubicBezTo>
                <a:cubicBezTo>
                  <a:pt x="436042" y="87160"/>
                  <a:pt x="451955" y="128511"/>
                  <a:pt x="451955" y="179362"/>
                </a:cubicBezTo>
                <a:lnTo>
                  <a:pt x="451955" y="467373"/>
                </a:lnTo>
                <a:cubicBezTo>
                  <a:pt x="451955" y="475209"/>
                  <a:pt x="445605" y="481559"/>
                  <a:pt x="437769" y="481559"/>
                </a:cubicBezTo>
                <a:lnTo>
                  <a:pt x="14199" y="481559"/>
                </a:lnTo>
                <a:cubicBezTo>
                  <a:pt x="6363" y="481559"/>
                  <a:pt x="0" y="475209"/>
                  <a:pt x="0" y="467373"/>
                </a:cubicBezTo>
                <a:lnTo>
                  <a:pt x="0" y="14199"/>
                </a:lnTo>
                <a:cubicBezTo>
                  <a:pt x="0" y="6363"/>
                  <a:pt x="6363" y="0"/>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1" name="Shape 12">
            <a:extLst>
              <a:ext uri="{FF2B5EF4-FFF2-40B4-BE49-F238E27FC236}">
                <a16:creationId xmlns:a16="http://schemas.microsoft.com/office/drawing/2014/main" id="{713EBAB2-F806-046B-15D4-2060DA85D5B4}"/>
              </a:ext>
            </a:extLst>
          </xdr:cNvPr>
          <xdr:cNvSpPr/>
        </xdr:nvSpPr>
        <xdr:spPr>
          <a:xfrm>
            <a:off x="70378" y="70373"/>
            <a:ext cx="358115" cy="387718"/>
          </a:xfrm>
          <a:custGeom>
            <a:avLst/>
            <a:gdLst/>
            <a:ahLst/>
            <a:cxnLst/>
            <a:rect l="0" t="0" r="0" b="0"/>
            <a:pathLst>
              <a:path w="358115" h="387718">
                <a:moveTo>
                  <a:pt x="0" y="0"/>
                </a:moveTo>
                <a:lnTo>
                  <a:pt x="192405" y="0"/>
                </a:lnTo>
                <a:cubicBezTo>
                  <a:pt x="252362" y="0"/>
                  <a:pt x="296761" y="14313"/>
                  <a:pt x="324383" y="42532"/>
                </a:cubicBezTo>
                <a:lnTo>
                  <a:pt x="324764" y="42926"/>
                </a:lnTo>
                <a:cubicBezTo>
                  <a:pt x="347205" y="64808"/>
                  <a:pt x="358115" y="94082"/>
                  <a:pt x="358115" y="132728"/>
                </a:cubicBezTo>
                <a:lnTo>
                  <a:pt x="358115" y="387718"/>
                </a:lnTo>
                <a:lnTo>
                  <a:pt x="0" y="387718"/>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12" name="Shape 13">
            <a:extLst>
              <a:ext uri="{FF2B5EF4-FFF2-40B4-BE49-F238E27FC236}">
                <a16:creationId xmlns:a16="http://schemas.microsoft.com/office/drawing/2014/main" id="{15E8C907-3308-6FF3-9E89-39CB356DC190}"/>
              </a:ext>
            </a:extLst>
          </xdr:cNvPr>
          <xdr:cNvSpPr/>
        </xdr:nvSpPr>
        <xdr:spPr>
          <a:xfrm>
            <a:off x="592563"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3" name="Shape 14">
            <a:extLst>
              <a:ext uri="{FF2B5EF4-FFF2-40B4-BE49-F238E27FC236}">
                <a16:creationId xmlns:a16="http://schemas.microsoft.com/office/drawing/2014/main" id="{31793FED-33B2-4F2B-2BA0-13EC7A625630}"/>
              </a:ext>
            </a:extLst>
          </xdr:cNvPr>
          <xdr:cNvSpPr/>
        </xdr:nvSpPr>
        <xdr:spPr>
          <a:xfrm>
            <a:off x="717178" y="41675"/>
            <a:ext cx="54794" cy="123723"/>
          </a:xfrm>
          <a:custGeom>
            <a:avLst/>
            <a:gdLst/>
            <a:ahLst/>
            <a:cxnLst/>
            <a:rect l="0" t="0" r="0" b="0"/>
            <a:pathLst>
              <a:path w="54794" h="123723">
                <a:moveTo>
                  <a:pt x="0" y="0"/>
                </a:moveTo>
                <a:lnTo>
                  <a:pt x="54794" y="0"/>
                </a:lnTo>
                <a:lnTo>
                  <a:pt x="54794" y="29693"/>
                </a:lnTo>
                <a:lnTo>
                  <a:pt x="34290" y="29693"/>
                </a:lnTo>
                <a:lnTo>
                  <a:pt x="34290" y="59385"/>
                </a:lnTo>
                <a:lnTo>
                  <a:pt x="54794" y="59385"/>
                </a:lnTo>
                <a:lnTo>
                  <a:pt x="54794" y="94479"/>
                </a:lnTo>
                <a:lnTo>
                  <a:pt x="49327" y="86258"/>
                </a:lnTo>
                <a:lnTo>
                  <a:pt x="34290" y="86258"/>
                </a:lnTo>
                <a:lnTo>
                  <a:pt x="34290" y="123723"/>
                </a:lnTo>
                <a:lnTo>
                  <a:pt x="0" y="12372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4" name="Shape 15">
            <a:extLst>
              <a:ext uri="{FF2B5EF4-FFF2-40B4-BE49-F238E27FC236}">
                <a16:creationId xmlns:a16="http://schemas.microsoft.com/office/drawing/2014/main" id="{BA64803B-F1F6-6793-9D07-5266E4B47642}"/>
              </a:ext>
            </a:extLst>
          </xdr:cNvPr>
          <xdr:cNvSpPr/>
        </xdr:nvSpPr>
        <xdr:spPr>
          <a:xfrm>
            <a:off x="771972" y="41675"/>
            <a:ext cx="59049" cy="123723"/>
          </a:xfrm>
          <a:custGeom>
            <a:avLst/>
            <a:gdLst/>
            <a:ahLst/>
            <a:cxnLst/>
            <a:rect l="0" t="0" r="0" b="0"/>
            <a:pathLst>
              <a:path w="59049" h="123723">
                <a:moveTo>
                  <a:pt x="0" y="0"/>
                </a:moveTo>
                <a:lnTo>
                  <a:pt x="3715" y="0"/>
                </a:lnTo>
                <a:cubicBezTo>
                  <a:pt x="22625" y="0"/>
                  <a:pt x="35706" y="4940"/>
                  <a:pt x="44012" y="13424"/>
                </a:cubicBezTo>
                <a:cubicBezTo>
                  <a:pt x="51264" y="20498"/>
                  <a:pt x="54972" y="30048"/>
                  <a:pt x="54972" y="42240"/>
                </a:cubicBezTo>
                <a:lnTo>
                  <a:pt x="54972" y="42596"/>
                </a:lnTo>
                <a:cubicBezTo>
                  <a:pt x="54972" y="61506"/>
                  <a:pt x="44901" y="74054"/>
                  <a:pt x="29521" y="80594"/>
                </a:cubicBezTo>
                <a:lnTo>
                  <a:pt x="59049" y="123723"/>
                </a:lnTo>
                <a:lnTo>
                  <a:pt x="19450" y="123723"/>
                </a:lnTo>
                <a:lnTo>
                  <a:pt x="0" y="94479"/>
                </a:lnTo>
                <a:lnTo>
                  <a:pt x="0" y="59385"/>
                </a:lnTo>
                <a:lnTo>
                  <a:pt x="2127" y="59385"/>
                </a:lnTo>
                <a:cubicBezTo>
                  <a:pt x="13798" y="59385"/>
                  <a:pt x="20504" y="53734"/>
                  <a:pt x="20504" y="44717"/>
                </a:cubicBezTo>
                <a:lnTo>
                  <a:pt x="20504" y="44361"/>
                </a:lnTo>
                <a:cubicBezTo>
                  <a:pt x="20504" y="34633"/>
                  <a:pt x="13443" y="29693"/>
                  <a:pt x="1949" y="29693"/>
                </a:cubicBezTo>
                <a:lnTo>
                  <a:pt x="0" y="29693"/>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5" name="Shape 16">
            <a:extLst>
              <a:ext uri="{FF2B5EF4-FFF2-40B4-BE49-F238E27FC236}">
                <a16:creationId xmlns:a16="http://schemas.microsoft.com/office/drawing/2014/main" id="{C5676811-A18B-0F27-B755-4BA92C05CFC6}"/>
              </a:ext>
            </a:extLst>
          </xdr:cNvPr>
          <xdr:cNvSpPr/>
        </xdr:nvSpPr>
        <xdr:spPr>
          <a:xfrm>
            <a:off x="834911" y="39552"/>
            <a:ext cx="108001" cy="127965"/>
          </a:xfrm>
          <a:custGeom>
            <a:avLst/>
            <a:gdLst/>
            <a:ahLst/>
            <a:cxnLst/>
            <a:rect l="0" t="0" r="0" b="0"/>
            <a:pathLst>
              <a:path w="108001" h="127965">
                <a:moveTo>
                  <a:pt x="53734" y="0"/>
                </a:moveTo>
                <a:cubicBezTo>
                  <a:pt x="74765" y="0"/>
                  <a:pt x="91211" y="5651"/>
                  <a:pt x="104635" y="16434"/>
                </a:cubicBezTo>
                <a:lnTo>
                  <a:pt x="87490" y="40653"/>
                </a:lnTo>
                <a:cubicBezTo>
                  <a:pt x="76187" y="32702"/>
                  <a:pt x="63805" y="28448"/>
                  <a:pt x="52845" y="28448"/>
                </a:cubicBezTo>
                <a:cubicBezTo>
                  <a:pt x="44539" y="28448"/>
                  <a:pt x="40475" y="31991"/>
                  <a:pt x="40475" y="36411"/>
                </a:cubicBezTo>
                <a:lnTo>
                  <a:pt x="40475" y="36766"/>
                </a:lnTo>
                <a:cubicBezTo>
                  <a:pt x="40475" y="42418"/>
                  <a:pt x="44717" y="44894"/>
                  <a:pt x="61862" y="48781"/>
                </a:cubicBezTo>
                <a:cubicBezTo>
                  <a:pt x="90322" y="54966"/>
                  <a:pt x="108001" y="64160"/>
                  <a:pt x="108001" y="87312"/>
                </a:cubicBezTo>
                <a:lnTo>
                  <a:pt x="108001" y="87668"/>
                </a:lnTo>
                <a:cubicBezTo>
                  <a:pt x="108001" y="112941"/>
                  <a:pt x="88024" y="127965"/>
                  <a:pt x="57976" y="127965"/>
                </a:cubicBezTo>
                <a:cubicBezTo>
                  <a:pt x="36055" y="127965"/>
                  <a:pt x="15202" y="121082"/>
                  <a:pt x="0" y="107467"/>
                </a:cubicBezTo>
                <a:lnTo>
                  <a:pt x="19088" y="84658"/>
                </a:lnTo>
                <a:cubicBezTo>
                  <a:pt x="31293" y="94386"/>
                  <a:pt x="44895" y="99504"/>
                  <a:pt x="59220" y="99504"/>
                </a:cubicBezTo>
                <a:cubicBezTo>
                  <a:pt x="68402" y="99504"/>
                  <a:pt x="73355" y="96329"/>
                  <a:pt x="73355" y="91034"/>
                </a:cubicBezTo>
                <a:lnTo>
                  <a:pt x="73355" y="90678"/>
                </a:lnTo>
                <a:cubicBezTo>
                  <a:pt x="73355" y="85547"/>
                  <a:pt x="69291" y="82715"/>
                  <a:pt x="52489" y="78829"/>
                </a:cubicBezTo>
                <a:cubicBezTo>
                  <a:pt x="26162" y="72822"/>
                  <a:pt x="5829" y="65392"/>
                  <a:pt x="5829" y="39941"/>
                </a:cubicBezTo>
                <a:lnTo>
                  <a:pt x="5829" y="39586"/>
                </a:lnTo>
                <a:cubicBezTo>
                  <a:pt x="5829" y="16612"/>
                  <a:pt x="24041" y="0"/>
                  <a:pt x="53734"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6" name="Shape 17">
            <a:extLst>
              <a:ext uri="{FF2B5EF4-FFF2-40B4-BE49-F238E27FC236}">
                <a16:creationId xmlns:a16="http://schemas.microsoft.com/office/drawing/2014/main" id="{CC54B104-1190-C50E-1206-1A28E903EE8E}"/>
              </a:ext>
            </a:extLst>
          </xdr:cNvPr>
          <xdr:cNvSpPr/>
        </xdr:nvSpPr>
        <xdr:spPr>
          <a:xfrm>
            <a:off x="586755" y="220301"/>
            <a:ext cx="78245" cy="150869"/>
          </a:xfrm>
          <a:custGeom>
            <a:avLst/>
            <a:gdLst/>
            <a:ahLst/>
            <a:cxnLst/>
            <a:rect l="0" t="0" r="0" b="0"/>
            <a:pathLst>
              <a:path w="78245" h="150869">
                <a:moveTo>
                  <a:pt x="78245" y="0"/>
                </a:moveTo>
                <a:lnTo>
                  <a:pt x="78245" y="36316"/>
                </a:lnTo>
                <a:lnTo>
                  <a:pt x="77940" y="36252"/>
                </a:lnTo>
                <a:cubicBezTo>
                  <a:pt x="55969" y="36252"/>
                  <a:pt x="41250" y="54083"/>
                  <a:pt x="41250" y="75012"/>
                </a:cubicBezTo>
                <a:lnTo>
                  <a:pt x="41250" y="75419"/>
                </a:lnTo>
                <a:cubicBezTo>
                  <a:pt x="41250" y="91125"/>
                  <a:pt x="49758" y="105310"/>
                  <a:pt x="63281" y="111421"/>
                </a:cubicBezTo>
                <a:lnTo>
                  <a:pt x="78245" y="114577"/>
                </a:lnTo>
                <a:lnTo>
                  <a:pt x="78245" y="150811"/>
                </a:lnTo>
                <a:lnTo>
                  <a:pt x="77940" y="150869"/>
                </a:lnTo>
                <a:cubicBezTo>
                  <a:pt x="33172" y="150869"/>
                  <a:pt x="0" y="117494"/>
                  <a:pt x="0" y="75838"/>
                </a:cubicBezTo>
                <a:lnTo>
                  <a:pt x="0" y="75419"/>
                </a:lnTo>
                <a:cubicBezTo>
                  <a:pt x="0" y="44177"/>
                  <a:pt x="18888" y="17364"/>
                  <a:pt x="47218" y="5910"/>
                </a:cubicBezTo>
                <a:lnTo>
                  <a:pt x="78245"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7" name="Shape 18">
            <a:extLst>
              <a:ext uri="{FF2B5EF4-FFF2-40B4-BE49-F238E27FC236}">
                <a16:creationId xmlns:a16="http://schemas.microsoft.com/office/drawing/2014/main" id="{B59BD805-9013-B371-47BA-746FB9549935}"/>
              </a:ext>
            </a:extLst>
          </xdr:cNvPr>
          <xdr:cNvSpPr/>
        </xdr:nvSpPr>
        <xdr:spPr>
          <a:xfrm>
            <a:off x="665000" y="220281"/>
            <a:ext cx="78029" cy="150831"/>
          </a:xfrm>
          <a:custGeom>
            <a:avLst/>
            <a:gdLst/>
            <a:ahLst/>
            <a:cxnLst/>
            <a:rect l="0" t="0" r="0" b="0"/>
            <a:pathLst>
              <a:path w="78029" h="150831">
                <a:moveTo>
                  <a:pt x="102" y="0"/>
                </a:moveTo>
                <a:cubicBezTo>
                  <a:pt x="44869" y="0"/>
                  <a:pt x="78029" y="33363"/>
                  <a:pt x="78029" y="75032"/>
                </a:cubicBezTo>
                <a:lnTo>
                  <a:pt x="78029" y="75438"/>
                </a:lnTo>
                <a:cubicBezTo>
                  <a:pt x="78029" y="106690"/>
                  <a:pt x="59148" y="133505"/>
                  <a:pt x="30821" y="144959"/>
                </a:cubicBezTo>
                <a:lnTo>
                  <a:pt x="0" y="150831"/>
                </a:lnTo>
                <a:lnTo>
                  <a:pt x="0" y="114596"/>
                </a:lnTo>
                <a:lnTo>
                  <a:pt x="102" y="114618"/>
                </a:lnTo>
                <a:cubicBezTo>
                  <a:pt x="22289" y="114618"/>
                  <a:pt x="36995" y="96787"/>
                  <a:pt x="36995" y="75857"/>
                </a:cubicBezTo>
                <a:lnTo>
                  <a:pt x="36995" y="75438"/>
                </a:lnTo>
                <a:cubicBezTo>
                  <a:pt x="36995" y="59741"/>
                  <a:pt x="28487" y="45558"/>
                  <a:pt x="14878" y="39448"/>
                </a:cubicBezTo>
                <a:lnTo>
                  <a:pt x="0" y="36335"/>
                </a:lnTo>
                <a:lnTo>
                  <a:pt x="0" y="19"/>
                </a:lnTo>
                <a:lnTo>
                  <a:pt x="10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8" name="Shape 19">
            <a:extLst>
              <a:ext uri="{FF2B5EF4-FFF2-40B4-BE49-F238E27FC236}">
                <a16:creationId xmlns:a16="http://schemas.microsoft.com/office/drawing/2014/main" id="{020AB10E-FAF6-7C0E-8F08-389069D6F121}"/>
              </a:ext>
            </a:extLst>
          </xdr:cNvPr>
          <xdr:cNvSpPr/>
        </xdr:nvSpPr>
        <xdr:spPr>
          <a:xfrm>
            <a:off x="752751" y="223190"/>
            <a:ext cx="128295" cy="145072"/>
          </a:xfrm>
          <a:custGeom>
            <a:avLst/>
            <a:gdLst/>
            <a:ahLst/>
            <a:cxnLst/>
            <a:rect l="0" t="0" r="0" b="0"/>
            <a:pathLst>
              <a:path w="128295" h="145072">
                <a:moveTo>
                  <a:pt x="2489" y="0"/>
                </a:moveTo>
                <a:lnTo>
                  <a:pt x="128295" y="0"/>
                </a:lnTo>
                <a:lnTo>
                  <a:pt x="128295" y="29223"/>
                </a:lnTo>
                <a:lnTo>
                  <a:pt x="55550" y="111087"/>
                </a:lnTo>
                <a:lnTo>
                  <a:pt x="128295" y="111087"/>
                </a:lnTo>
                <a:lnTo>
                  <a:pt x="128295" y="145072"/>
                </a:lnTo>
                <a:lnTo>
                  <a:pt x="0" y="145072"/>
                </a:lnTo>
                <a:lnTo>
                  <a:pt x="0" y="115849"/>
                </a:lnTo>
                <a:lnTo>
                  <a:pt x="72746" y="33985"/>
                </a:lnTo>
                <a:lnTo>
                  <a:pt x="2489" y="33985"/>
                </a:lnTo>
                <a:lnTo>
                  <a:pt x="2489"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19" name="Shape 20">
            <a:extLst>
              <a:ext uri="{FF2B5EF4-FFF2-40B4-BE49-F238E27FC236}">
                <a16:creationId xmlns:a16="http://schemas.microsoft.com/office/drawing/2014/main" id="{AA91155B-FBA3-DCDD-1C47-44B6EAD99986}"/>
              </a:ext>
            </a:extLst>
          </xdr:cNvPr>
          <xdr:cNvSpPr/>
        </xdr:nvSpPr>
        <xdr:spPr>
          <a:xfrm>
            <a:off x="890342"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0" name="Shape 21">
            <a:extLst>
              <a:ext uri="{FF2B5EF4-FFF2-40B4-BE49-F238E27FC236}">
                <a16:creationId xmlns:a16="http://schemas.microsoft.com/office/drawing/2014/main" id="{B1F90878-8039-74B6-91EB-A90614A333C5}"/>
              </a:ext>
            </a:extLst>
          </xdr:cNvPr>
          <xdr:cNvSpPr/>
        </xdr:nvSpPr>
        <xdr:spPr>
          <a:xfrm>
            <a:off x="971076"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1" name="Shape 22">
            <a:extLst>
              <a:ext uri="{FF2B5EF4-FFF2-40B4-BE49-F238E27FC236}">
                <a16:creationId xmlns:a16="http://schemas.microsoft.com/office/drawing/2014/main" id="{E40ADB25-F6FA-6D9D-DE8E-61E597503D27}"/>
              </a:ext>
            </a:extLst>
          </xdr:cNvPr>
          <xdr:cNvSpPr/>
        </xdr:nvSpPr>
        <xdr:spPr>
          <a:xfrm>
            <a:off x="1066704" y="223183"/>
            <a:ext cx="154191" cy="145085"/>
          </a:xfrm>
          <a:custGeom>
            <a:avLst/>
            <a:gdLst/>
            <a:ahLst/>
            <a:cxnLst/>
            <a:rect l="0" t="0" r="0" b="0"/>
            <a:pathLst>
              <a:path w="154191" h="145085">
                <a:moveTo>
                  <a:pt x="0" y="0"/>
                </a:moveTo>
                <a:lnTo>
                  <a:pt x="42494" y="0"/>
                </a:lnTo>
                <a:lnTo>
                  <a:pt x="77102" y="56159"/>
                </a:lnTo>
                <a:lnTo>
                  <a:pt x="111709" y="0"/>
                </a:lnTo>
                <a:lnTo>
                  <a:pt x="154191" y="0"/>
                </a:lnTo>
                <a:lnTo>
                  <a:pt x="154191" y="145085"/>
                </a:lnTo>
                <a:lnTo>
                  <a:pt x="114198" y="145085"/>
                </a:lnTo>
                <a:lnTo>
                  <a:pt x="114198" y="61760"/>
                </a:lnTo>
                <a:lnTo>
                  <a:pt x="77102" y="118554"/>
                </a:lnTo>
                <a:lnTo>
                  <a:pt x="76276" y="118554"/>
                </a:lnTo>
                <a:lnTo>
                  <a:pt x="39370" y="62179"/>
                </a:lnTo>
                <a:lnTo>
                  <a:pt x="39370" y="145085"/>
                </a:lnTo>
                <a:lnTo>
                  <a:pt x="0" y="145085"/>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2" name="Shape 23">
            <a:extLst>
              <a:ext uri="{FF2B5EF4-FFF2-40B4-BE49-F238E27FC236}">
                <a16:creationId xmlns:a16="http://schemas.microsoft.com/office/drawing/2014/main" id="{E793FCFF-22CE-3096-B80E-9DB3D1D86FD8}"/>
              </a:ext>
            </a:extLst>
          </xdr:cNvPr>
          <xdr:cNvSpPr/>
        </xdr:nvSpPr>
        <xdr:spPr>
          <a:xfrm>
            <a:off x="1234961" y="222146"/>
            <a:ext cx="80734" cy="146114"/>
          </a:xfrm>
          <a:custGeom>
            <a:avLst/>
            <a:gdLst/>
            <a:ahLst/>
            <a:cxnLst/>
            <a:rect l="0" t="0" r="0" b="0"/>
            <a:pathLst>
              <a:path w="80734" h="146114">
                <a:moveTo>
                  <a:pt x="61773" y="0"/>
                </a:moveTo>
                <a:lnTo>
                  <a:pt x="80734" y="0"/>
                </a:lnTo>
                <a:lnTo>
                  <a:pt x="80734" y="47919"/>
                </a:lnTo>
                <a:lnTo>
                  <a:pt x="64465" y="88913"/>
                </a:lnTo>
                <a:lnTo>
                  <a:pt x="80734" y="88913"/>
                </a:lnTo>
                <a:lnTo>
                  <a:pt x="80734" y="120206"/>
                </a:lnTo>
                <a:lnTo>
                  <a:pt x="52654" y="120206"/>
                </a:lnTo>
                <a:lnTo>
                  <a:pt x="42278" y="146114"/>
                </a:lnTo>
                <a:lnTo>
                  <a:pt x="0" y="146114"/>
                </a:lnTo>
                <a:lnTo>
                  <a:pt x="61773"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3" name="Shape 24">
            <a:extLst>
              <a:ext uri="{FF2B5EF4-FFF2-40B4-BE49-F238E27FC236}">
                <a16:creationId xmlns:a16="http://schemas.microsoft.com/office/drawing/2014/main" id="{216F3E41-9F6E-F8E6-CEB7-29493F0FC5B1}"/>
              </a:ext>
            </a:extLst>
          </xdr:cNvPr>
          <xdr:cNvSpPr/>
        </xdr:nvSpPr>
        <xdr:spPr>
          <a:xfrm>
            <a:off x="1315695" y="222146"/>
            <a:ext cx="81547" cy="146114"/>
          </a:xfrm>
          <a:custGeom>
            <a:avLst/>
            <a:gdLst/>
            <a:ahLst/>
            <a:cxnLst/>
            <a:rect l="0" t="0" r="0" b="0"/>
            <a:pathLst>
              <a:path w="81547" h="146114">
                <a:moveTo>
                  <a:pt x="0" y="0"/>
                </a:moveTo>
                <a:lnTo>
                  <a:pt x="19799" y="0"/>
                </a:lnTo>
                <a:lnTo>
                  <a:pt x="81547" y="146114"/>
                </a:lnTo>
                <a:lnTo>
                  <a:pt x="38443" y="146114"/>
                </a:lnTo>
                <a:lnTo>
                  <a:pt x="27876" y="120206"/>
                </a:lnTo>
                <a:lnTo>
                  <a:pt x="0" y="120206"/>
                </a:lnTo>
                <a:lnTo>
                  <a:pt x="0" y="88913"/>
                </a:lnTo>
                <a:lnTo>
                  <a:pt x="16269" y="88913"/>
                </a:lnTo>
                <a:lnTo>
                  <a:pt x="102" y="47663"/>
                </a:lnTo>
                <a:lnTo>
                  <a:pt x="0" y="4791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4" name="Shape 25">
            <a:extLst>
              <a:ext uri="{FF2B5EF4-FFF2-40B4-BE49-F238E27FC236}">
                <a16:creationId xmlns:a16="http://schemas.microsoft.com/office/drawing/2014/main" id="{27673371-2683-779A-A1EF-59F97B35FA9F}"/>
              </a:ext>
            </a:extLst>
          </xdr:cNvPr>
          <xdr:cNvSpPr/>
        </xdr:nvSpPr>
        <xdr:spPr>
          <a:xfrm>
            <a:off x="594078" y="421782"/>
            <a:ext cx="38189" cy="50825"/>
          </a:xfrm>
          <a:custGeom>
            <a:avLst/>
            <a:gdLst/>
            <a:ahLst/>
            <a:cxnLst/>
            <a:rect l="0" t="0" r="0" b="0"/>
            <a:pathLst>
              <a:path w="38189" h="50825">
                <a:moveTo>
                  <a:pt x="18707" y="0"/>
                </a:moveTo>
                <a:cubicBezTo>
                  <a:pt x="22327" y="0"/>
                  <a:pt x="25590" y="533"/>
                  <a:pt x="28486" y="1588"/>
                </a:cubicBezTo>
                <a:cubicBezTo>
                  <a:pt x="31382" y="2642"/>
                  <a:pt x="34099" y="4191"/>
                  <a:pt x="36639" y="6210"/>
                </a:cubicBezTo>
                <a:lnTo>
                  <a:pt x="31979" y="12776"/>
                </a:lnTo>
                <a:cubicBezTo>
                  <a:pt x="29718" y="11138"/>
                  <a:pt x="27483" y="9868"/>
                  <a:pt x="25273" y="9004"/>
                </a:cubicBezTo>
                <a:cubicBezTo>
                  <a:pt x="23063" y="8128"/>
                  <a:pt x="20828" y="7696"/>
                  <a:pt x="18567" y="7696"/>
                </a:cubicBezTo>
                <a:cubicBezTo>
                  <a:pt x="16027" y="7696"/>
                  <a:pt x="14046" y="8268"/>
                  <a:pt x="12636"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8" y="24448"/>
                  <a:pt x="32829"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6"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3" y="31369"/>
                  <a:pt x="24028" y="30848"/>
                </a:cubicBezTo>
                <a:cubicBezTo>
                  <a:pt x="22581" y="30340"/>
                  <a:pt x="20701" y="29794"/>
                  <a:pt x="18390" y="29223"/>
                </a:cubicBezTo>
                <a:cubicBezTo>
                  <a:pt x="15761" y="28613"/>
                  <a:pt x="13399" y="27927"/>
                  <a:pt x="11354" y="27178"/>
                </a:cubicBezTo>
                <a:cubicBezTo>
                  <a:pt x="9296"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0" y="6744"/>
                  <a:pt x="5156" y="5220"/>
                  <a:pt x="6629" y="3950"/>
                </a:cubicBezTo>
                <a:cubicBezTo>
                  <a:pt x="8103" y="2680"/>
                  <a:pt x="9868" y="1702"/>
                  <a:pt x="11938" y="1029"/>
                </a:cubicBezTo>
                <a:cubicBezTo>
                  <a:pt x="14008"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5" name="Shape 26">
            <a:extLst>
              <a:ext uri="{FF2B5EF4-FFF2-40B4-BE49-F238E27FC236}">
                <a16:creationId xmlns:a16="http://schemas.microsoft.com/office/drawing/2014/main" id="{5D8671E8-46AF-8A4A-61A0-AC3DCAF43002}"/>
              </a:ext>
            </a:extLst>
          </xdr:cNvPr>
          <xdr:cNvSpPr/>
        </xdr:nvSpPr>
        <xdr:spPr>
          <a:xfrm>
            <a:off x="642515"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6" name="Shape 27">
            <a:extLst>
              <a:ext uri="{FF2B5EF4-FFF2-40B4-BE49-F238E27FC236}">
                <a16:creationId xmlns:a16="http://schemas.microsoft.com/office/drawing/2014/main" id="{7C870B90-0FFC-DB18-4C3C-8E8FB44FF127}"/>
              </a:ext>
            </a:extLst>
          </xdr:cNvPr>
          <xdr:cNvSpPr/>
        </xdr:nvSpPr>
        <xdr:spPr>
          <a:xfrm>
            <a:off x="689806"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7" name="Shape 28">
            <a:extLst>
              <a:ext uri="{FF2B5EF4-FFF2-40B4-BE49-F238E27FC236}">
                <a16:creationId xmlns:a16="http://schemas.microsoft.com/office/drawing/2014/main" id="{BC13BBA0-02E8-168F-990B-2C8A420053B7}"/>
              </a:ext>
            </a:extLst>
          </xdr:cNvPr>
          <xdr:cNvSpPr/>
        </xdr:nvSpPr>
        <xdr:spPr>
          <a:xfrm>
            <a:off x="709891"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8" name="Shape 29">
            <a:extLst>
              <a:ext uri="{FF2B5EF4-FFF2-40B4-BE49-F238E27FC236}">
                <a16:creationId xmlns:a16="http://schemas.microsoft.com/office/drawing/2014/main" id="{A7022794-4C93-39E1-D891-66EBA0AA8394}"/>
              </a:ext>
            </a:extLst>
          </xdr:cNvPr>
          <xdr:cNvSpPr/>
        </xdr:nvSpPr>
        <xdr:spPr>
          <a:xfrm>
            <a:off x="735207" y="422486"/>
            <a:ext cx="48704" cy="49771"/>
          </a:xfrm>
          <a:custGeom>
            <a:avLst/>
            <a:gdLst/>
            <a:ahLst/>
            <a:cxnLst/>
            <a:rect l="0" t="0" r="0" b="0"/>
            <a:pathLst>
              <a:path w="48704" h="49771">
                <a:moveTo>
                  <a:pt x="0" y="0"/>
                </a:moveTo>
                <a:lnTo>
                  <a:pt x="9601" y="0"/>
                </a:lnTo>
                <a:lnTo>
                  <a:pt x="24498" y="37986"/>
                </a:lnTo>
                <a:lnTo>
                  <a:pt x="39319" y="0"/>
                </a:lnTo>
                <a:lnTo>
                  <a:pt x="48704" y="0"/>
                </a:lnTo>
                <a:lnTo>
                  <a:pt x="28169" y="49771"/>
                </a:lnTo>
                <a:lnTo>
                  <a:pt x="20549" y="49771"/>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29" name="Shape 902">
            <a:extLst>
              <a:ext uri="{FF2B5EF4-FFF2-40B4-BE49-F238E27FC236}">
                <a16:creationId xmlns:a16="http://schemas.microsoft.com/office/drawing/2014/main" id="{96FAA02D-103D-2EA2-4ECA-AC59B75F1B8B}"/>
              </a:ext>
            </a:extLst>
          </xdr:cNvPr>
          <xdr:cNvSpPr/>
        </xdr:nvSpPr>
        <xdr:spPr>
          <a:xfrm>
            <a:off x="792888"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0" name="Shape 31">
            <a:extLst>
              <a:ext uri="{FF2B5EF4-FFF2-40B4-BE49-F238E27FC236}">
                <a16:creationId xmlns:a16="http://schemas.microsoft.com/office/drawing/2014/main" id="{436284B6-DAC7-D7EE-AE05-EFC4AC0EEC95}"/>
              </a:ext>
            </a:extLst>
          </xdr:cNvPr>
          <xdr:cNvSpPr/>
        </xdr:nvSpPr>
        <xdr:spPr>
          <a:xfrm>
            <a:off x="812587" y="421635"/>
            <a:ext cx="45174" cy="51118"/>
          </a:xfrm>
          <a:custGeom>
            <a:avLst/>
            <a:gdLst/>
            <a:ahLst/>
            <a:cxnLst/>
            <a:rect l="0" t="0" r="0" b="0"/>
            <a:pathLst>
              <a:path w="45174" h="51118">
                <a:moveTo>
                  <a:pt x="25476" y="0"/>
                </a:moveTo>
                <a:cubicBezTo>
                  <a:pt x="27737" y="0"/>
                  <a:pt x="29794" y="190"/>
                  <a:pt x="31661" y="571"/>
                </a:cubicBezTo>
                <a:cubicBezTo>
                  <a:pt x="33515" y="953"/>
                  <a:pt x="35230" y="1473"/>
                  <a:pt x="36779" y="2159"/>
                </a:cubicBezTo>
                <a:cubicBezTo>
                  <a:pt x="38329" y="2845"/>
                  <a:pt x="39764" y="3658"/>
                  <a:pt x="41084" y="4597"/>
                </a:cubicBezTo>
                <a:cubicBezTo>
                  <a:pt x="42405" y="5537"/>
                  <a:pt x="43650" y="6566"/>
                  <a:pt x="44818" y="7696"/>
                </a:cubicBezTo>
                <a:lnTo>
                  <a:pt x="39243" y="14122"/>
                </a:lnTo>
                <a:cubicBezTo>
                  <a:pt x="37262" y="12294"/>
                  <a:pt x="35179" y="10808"/>
                  <a:pt x="32956" y="9677"/>
                </a:cubicBezTo>
                <a:cubicBezTo>
                  <a:pt x="30747" y="8547"/>
                  <a:pt x="28232" y="7988"/>
                  <a:pt x="25413" y="7988"/>
                </a:cubicBezTo>
                <a:cubicBezTo>
                  <a:pt x="23050" y="7988"/>
                  <a:pt x="20879" y="8446"/>
                  <a:pt x="18885" y="9360"/>
                </a:cubicBezTo>
                <a:cubicBezTo>
                  <a:pt x="16878" y="10274"/>
                  <a:pt x="15151" y="11532"/>
                  <a:pt x="13691" y="13094"/>
                </a:cubicBezTo>
                <a:cubicBezTo>
                  <a:pt x="12230" y="14681"/>
                  <a:pt x="11100" y="16523"/>
                  <a:pt x="10300" y="18644"/>
                </a:cubicBezTo>
                <a:cubicBezTo>
                  <a:pt x="9500" y="20765"/>
                  <a:pt x="9106" y="23038"/>
                  <a:pt x="9106" y="25489"/>
                </a:cubicBezTo>
                <a:cubicBezTo>
                  <a:pt x="9106" y="27940"/>
                  <a:pt x="9500" y="30239"/>
                  <a:pt x="10300" y="32372"/>
                </a:cubicBezTo>
                <a:cubicBezTo>
                  <a:pt x="11100" y="34519"/>
                  <a:pt x="12230" y="36385"/>
                  <a:pt x="13691" y="37986"/>
                </a:cubicBezTo>
                <a:cubicBezTo>
                  <a:pt x="15151" y="39586"/>
                  <a:pt x="16878" y="40843"/>
                  <a:pt x="18885" y="41770"/>
                </a:cubicBezTo>
                <a:cubicBezTo>
                  <a:pt x="20879" y="42685"/>
                  <a:pt x="23050" y="43142"/>
                  <a:pt x="25413" y="43142"/>
                </a:cubicBezTo>
                <a:cubicBezTo>
                  <a:pt x="28423" y="43142"/>
                  <a:pt x="31013" y="42570"/>
                  <a:pt x="33172" y="41415"/>
                </a:cubicBezTo>
                <a:cubicBezTo>
                  <a:pt x="35344" y="40259"/>
                  <a:pt x="37478" y="38697"/>
                  <a:pt x="39599" y="36716"/>
                </a:cubicBezTo>
                <a:lnTo>
                  <a:pt x="45174" y="42367"/>
                </a:lnTo>
                <a:cubicBezTo>
                  <a:pt x="43904" y="43726"/>
                  <a:pt x="42570" y="44945"/>
                  <a:pt x="41186" y="45999"/>
                </a:cubicBezTo>
                <a:cubicBezTo>
                  <a:pt x="39802" y="47054"/>
                  <a:pt x="38303" y="47981"/>
                  <a:pt x="36703" y="48755"/>
                </a:cubicBezTo>
                <a:cubicBezTo>
                  <a:pt x="35103" y="49530"/>
                  <a:pt x="33350" y="50127"/>
                  <a:pt x="31445" y="50521"/>
                </a:cubicBezTo>
                <a:cubicBezTo>
                  <a:pt x="29540" y="50914"/>
                  <a:pt x="27432" y="51118"/>
                  <a:pt x="25121" y="51118"/>
                </a:cubicBezTo>
                <a:cubicBezTo>
                  <a:pt x="21501" y="51118"/>
                  <a:pt x="18161" y="50457"/>
                  <a:pt x="15100" y="49136"/>
                </a:cubicBezTo>
                <a:cubicBezTo>
                  <a:pt x="12040" y="47828"/>
                  <a:pt x="9398" y="46025"/>
                  <a:pt x="7163" y="43739"/>
                </a:cubicBezTo>
                <a:cubicBezTo>
                  <a:pt x="4928" y="41465"/>
                  <a:pt x="3175" y="38760"/>
                  <a:pt x="1905" y="35662"/>
                </a:cubicBezTo>
                <a:cubicBezTo>
                  <a:pt x="635" y="32550"/>
                  <a:pt x="0" y="29210"/>
                  <a:pt x="0" y="25629"/>
                </a:cubicBezTo>
                <a:cubicBezTo>
                  <a:pt x="0" y="22098"/>
                  <a:pt x="610" y="18783"/>
                  <a:pt x="1867" y="15672"/>
                </a:cubicBezTo>
                <a:cubicBezTo>
                  <a:pt x="3111" y="12573"/>
                  <a:pt x="4864" y="9855"/>
                  <a:pt x="7125" y="7531"/>
                </a:cubicBezTo>
                <a:cubicBezTo>
                  <a:pt x="9385" y="5194"/>
                  <a:pt x="12065" y="3365"/>
                  <a:pt x="15176" y="2019"/>
                </a:cubicBezTo>
                <a:cubicBezTo>
                  <a:pt x="18275" y="673"/>
                  <a:pt x="21717"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1" name="Shape 903">
            <a:extLst>
              <a:ext uri="{FF2B5EF4-FFF2-40B4-BE49-F238E27FC236}">
                <a16:creationId xmlns:a16="http://schemas.microsoft.com/office/drawing/2014/main" id="{B3B95E33-BA05-D2D2-B8A3-DBB98425A31D}"/>
              </a:ext>
            </a:extLst>
          </xdr:cNvPr>
          <xdr:cNvSpPr/>
        </xdr:nvSpPr>
        <xdr:spPr>
          <a:xfrm>
            <a:off x="867360"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2" name="Shape 33">
            <a:extLst>
              <a:ext uri="{FF2B5EF4-FFF2-40B4-BE49-F238E27FC236}">
                <a16:creationId xmlns:a16="http://schemas.microsoft.com/office/drawing/2014/main" id="{6F7BB86C-E37F-FEDE-F4D6-DB6217895B5B}"/>
              </a:ext>
            </a:extLst>
          </xdr:cNvPr>
          <xdr:cNvSpPr/>
        </xdr:nvSpPr>
        <xdr:spPr>
          <a:xfrm>
            <a:off x="887060"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56"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3" name="Shape 34">
            <a:extLst>
              <a:ext uri="{FF2B5EF4-FFF2-40B4-BE49-F238E27FC236}">
                <a16:creationId xmlns:a16="http://schemas.microsoft.com/office/drawing/2014/main" id="{8293F6D2-F1AA-9D22-0962-5FD7F35E63D2}"/>
              </a:ext>
            </a:extLst>
          </xdr:cNvPr>
          <xdr:cNvSpPr/>
        </xdr:nvSpPr>
        <xdr:spPr>
          <a:xfrm>
            <a:off x="912898" y="421646"/>
            <a:ext cx="25838" cy="51091"/>
          </a:xfrm>
          <a:custGeom>
            <a:avLst/>
            <a:gdLst/>
            <a:ahLst/>
            <a:cxnLst/>
            <a:rect l="0" t="0" r="0" b="0"/>
            <a:pathLst>
              <a:path w="25838" h="51091">
                <a:moveTo>
                  <a:pt x="70" y="0"/>
                </a:moveTo>
                <a:cubicBezTo>
                  <a:pt x="3892"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4" name="Shape 35">
            <a:extLst>
              <a:ext uri="{FF2B5EF4-FFF2-40B4-BE49-F238E27FC236}">
                <a16:creationId xmlns:a16="http://schemas.microsoft.com/office/drawing/2014/main" id="{807BACF2-A4EC-34B4-AFAF-7629C2C8338E}"/>
              </a:ext>
            </a:extLst>
          </xdr:cNvPr>
          <xdr:cNvSpPr/>
        </xdr:nvSpPr>
        <xdr:spPr>
          <a:xfrm>
            <a:off x="970431" y="422483"/>
            <a:ext cx="20085" cy="49428"/>
          </a:xfrm>
          <a:custGeom>
            <a:avLst/>
            <a:gdLst/>
            <a:ahLst/>
            <a:cxnLst/>
            <a:rect l="0" t="0" r="0" b="0"/>
            <a:pathLst>
              <a:path w="20085" h="49428">
                <a:moveTo>
                  <a:pt x="0" y="0"/>
                </a:moveTo>
                <a:lnTo>
                  <a:pt x="20085" y="0"/>
                </a:lnTo>
                <a:lnTo>
                  <a:pt x="20085" y="7836"/>
                </a:lnTo>
                <a:lnTo>
                  <a:pt x="8611" y="7836"/>
                </a:lnTo>
                <a:lnTo>
                  <a:pt x="8611" y="24498"/>
                </a:lnTo>
                <a:lnTo>
                  <a:pt x="20085" y="24498"/>
                </a:lnTo>
                <a:lnTo>
                  <a:pt x="20085" y="32994"/>
                </a:lnTo>
                <a:lnTo>
                  <a:pt x="19520" y="32194"/>
                </a:lnTo>
                <a:lnTo>
                  <a:pt x="8611" y="32194"/>
                </a:lnTo>
                <a:lnTo>
                  <a:pt x="8611" y="49428"/>
                </a:lnTo>
                <a:lnTo>
                  <a:pt x="0" y="49428"/>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5" name="Shape 36">
            <a:extLst>
              <a:ext uri="{FF2B5EF4-FFF2-40B4-BE49-F238E27FC236}">
                <a16:creationId xmlns:a16="http://schemas.microsoft.com/office/drawing/2014/main" id="{DA941380-D09B-519F-1779-B7DFF2B83EA1}"/>
              </a:ext>
            </a:extLst>
          </xdr:cNvPr>
          <xdr:cNvSpPr/>
        </xdr:nvSpPr>
        <xdr:spPr>
          <a:xfrm>
            <a:off x="990516" y="422483"/>
            <a:ext cx="21850" cy="49428"/>
          </a:xfrm>
          <a:custGeom>
            <a:avLst/>
            <a:gdLst/>
            <a:ahLst/>
            <a:cxnLst/>
            <a:rect l="0" t="0" r="0" b="0"/>
            <a:pathLst>
              <a:path w="21850" h="49428">
                <a:moveTo>
                  <a:pt x="0" y="0"/>
                </a:moveTo>
                <a:lnTo>
                  <a:pt x="1937" y="0"/>
                </a:lnTo>
                <a:cubicBezTo>
                  <a:pt x="4769" y="0"/>
                  <a:pt x="7322" y="368"/>
                  <a:pt x="9608" y="1105"/>
                </a:cubicBezTo>
                <a:cubicBezTo>
                  <a:pt x="11881" y="1829"/>
                  <a:pt x="13811" y="2857"/>
                  <a:pt x="15386" y="4204"/>
                </a:cubicBezTo>
                <a:cubicBezTo>
                  <a:pt x="16973" y="5550"/>
                  <a:pt x="18180" y="7188"/>
                  <a:pt x="19031" y="9144"/>
                </a:cubicBezTo>
                <a:cubicBezTo>
                  <a:pt x="19882" y="11100"/>
                  <a:pt x="20301" y="13271"/>
                  <a:pt x="20301" y="15672"/>
                </a:cubicBezTo>
                <a:cubicBezTo>
                  <a:pt x="20301" y="17755"/>
                  <a:pt x="19996" y="19596"/>
                  <a:pt x="19412" y="21222"/>
                </a:cubicBezTo>
                <a:cubicBezTo>
                  <a:pt x="18828" y="22847"/>
                  <a:pt x="18015" y="24282"/>
                  <a:pt x="16986" y="25527"/>
                </a:cubicBezTo>
                <a:cubicBezTo>
                  <a:pt x="15945" y="26772"/>
                  <a:pt x="14713" y="27838"/>
                  <a:pt x="13278" y="28702"/>
                </a:cubicBezTo>
                <a:cubicBezTo>
                  <a:pt x="11830" y="29578"/>
                  <a:pt x="10242" y="30251"/>
                  <a:pt x="8515" y="30721"/>
                </a:cubicBezTo>
                <a:lnTo>
                  <a:pt x="21850" y="49428"/>
                </a:lnTo>
                <a:lnTo>
                  <a:pt x="11614" y="49428"/>
                </a:lnTo>
                <a:lnTo>
                  <a:pt x="0" y="32994"/>
                </a:lnTo>
                <a:lnTo>
                  <a:pt x="0" y="24498"/>
                </a:lnTo>
                <a:lnTo>
                  <a:pt x="1276" y="24498"/>
                </a:lnTo>
                <a:cubicBezTo>
                  <a:pt x="4388" y="24498"/>
                  <a:pt x="6864" y="23749"/>
                  <a:pt x="8719" y="22238"/>
                </a:cubicBezTo>
                <a:cubicBezTo>
                  <a:pt x="10560" y="20714"/>
                  <a:pt x="11474" y="18694"/>
                  <a:pt x="11474" y="16142"/>
                </a:cubicBezTo>
                <a:cubicBezTo>
                  <a:pt x="11474" y="13399"/>
                  <a:pt x="10573" y="11328"/>
                  <a:pt x="8782" y="9931"/>
                </a:cubicBezTo>
                <a:cubicBezTo>
                  <a:pt x="6991" y="8534"/>
                  <a:pt x="4464" y="7836"/>
                  <a:pt x="1200" y="7836"/>
                </a:cubicBezTo>
                <a:lnTo>
                  <a:pt x="0" y="783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6" name="Shape 37">
            <a:extLst>
              <a:ext uri="{FF2B5EF4-FFF2-40B4-BE49-F238E27FC236}">
                <a16:creationId xmlns:a16="http://schemas.microsoft.com/office/drawing/2014/main" id="{81F59C18-2256-CE66-C9F5-46E9F409D3CC}"/>
              </a:ext>
            </a:extLst>
          </xdr:cNvPr>
          <xdr:cNvSpPr/>
        </xdr:nvSpPr>
        <xdr:spPr>
          <a:xfrm>
            <a:off x="1021484"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7" name="Shape 38">
            <a:extLst>
              <a:ext uri="{FF2B5EF4-FFF2-40B4-BE49-F238E27FC236}">
                <a16:creationId xmlns:a16="http://schemas.microsoft.com/office/drawing/2014/main" id="{CDDDBEE1-0619-9785-E93F-89D2762027D1}"/>
              </a:ext>
            </a:extLst>
          </xdr:cNvPr>
          <xdr:cNvSpPr/>
        </xdr:nvSpPr>
        <xdr:spPr>
          <a:xfrm>
            <a:off x="1066597" y="421642"/>
            <a:ext cx="46241" cy="51105"/>
          </a:xfrm>
          <a:custGeom>
            <a:avLst/>
            <a:gdLst/>
            <a:ahLst/>
            <a:cxnLst/>
            <a:rect l="0" t="0" r="0" b="0"/>
            <a:pathLst>
              <a:path w="46241" h="51105">
                <a:moveTo>
                  <a:pt x="25476" y="0"/>
                </a:moveTo>
                <a:cubicBezTo>
                  <a:pt x="27648" y="0"/>
                  <a:pt x="29616" y="152"/>
                  <a:pt x="31369" y="457"/>
                </a:cubicBezTo>
                <a:cubicBezTo>
                  <a:pt x="33147" y="762"/>
                  <a:pt x="34773" y="1194"/>
                  <a:pt x="36284" y="1765"/>
                </a:cubicBezTo>
                <a:cubicBezTo>
                  <a:pt x="37782" y="2324"/>
                  <a:pt x="39205" y="3023"/>
                  <a:pt x="40551" y="3848"/>
                </a:cubicBezTo>
                <a:cubicBezTo>
                  <a:pt x="41897" y="4674"/>
                  <a:pt x="43205" y="5626"/>
                  <a:pt x="44475" y="6706"/>
                </a:cubicBezTo>
                <a:lnTo>
                  <a:pt x="38964" y="13271"/>
                </a:lnTo>
                <a:cubicBezTo>
                  <a:pt x="38024" y="12471"/>
                  <a:pt x="37059" y="11748"/>
                  <a:pt x="36068" y="11087"/>
                </a:cubicBezTo>
                <a:cubicBezTo>
                  <a:pt x="35077" y="10427"/>
                  <a:pt x="34049" y="9868"/>
                  <a:pt x="32957" y="9423"/>
                </a:cubicBezTo>
                <a:cubicBezTo>
                  <a:pt x="31877" y="8979"/>
                  <a:pt x="30696" y="8623"/>
                  <a:pt x="29401" y="8369"/>
                </a:cubicBezTo>
                <a:cubicBezTo>
                  <a:pt x="28105" y="8103"/>
                  <a:pt x="26683" y="7976"/>
                  <a:pt x="25121" y="7976"/>
                </a:cubicBezTo>
                <a:cubicBezTo>
                  <a:pt x="22873" y="7976"/>
                  <a:pt x="20765" y="8433"/>
                  <a:pt x="18809" y="9360"/>
                </a:cubicBezTo>
                <a:cubicBezTo>
                  <a:pt x="16853" y="10274"/>
                  <a:pt x="15164" y="11532"/>
                  <a:pt x="13729" y="13145"/>
                </a:cubicBezTo>
                <a:cubicBezTo>
                  <a:pt x="12294" y="14745"/>
                  <a:pt x="11163" y="16612"/>
                  <a:pt x="10338" y="18732"/>
                </a:cubicBezTo>
                <a:cubicBezTo>
                  <a:pt x="9512" y="20853"/>
                  <a:pt x="9106" y="23114"/>
                  <a:pt x="9106" y="25514"/>
                </a:cubicBezTo>
                <a:cubicBezTo>
                  <a:pt x="9106" y="28067"/>
                  <a:pt x="9500" y="30429"/>
                  <a:pt x="10300" y="32588"/>
                </a:cubicBezTo>
                <a:cubicBezTo>
                  <a:pt x="11100" y="34760"/>
                  <a:pt x="12243" y="36640"/>
                  <a:pt x="13729" y="38214"/>
                </a:cubicBezTo>
                <a:cubicBezTo>
                  <a:pt x="15202" y="39802"/>
                  <a:pt x="16967" y="41034"/>
                  <a:pt x="19025" y="41935"/>
                </a:cubicBezTo>
                <a:cubicBezTo>
                  <a:pt x="21069" y="42824"/>
                  <a:pt x="23368" y="43269"/>
                  <a:pt x="25908" y="43269"/>
                </a:cubicBezTo>
                <a:cubicBezTo>
                  <a:pt x="28257" y="43269"/>
                  <a:pt x="30455" y="42939"/>
                  <a:pt x="32499" y="42240"/>
                </a:cubicBezTo>
                <a:cubicBezTo>
                  <a:pt x="34557" y="41554"/>
                  <a:pt x="36322" y="40653"/>
                  <a:pt x="37833" y="39510"/>
                </a:cubicBezTo>
                <a:lnTo>
                  <a:pt x="37833" y="30213"/>
                </a:lnTo>
                <a:lnTo>
                  <a:pt x="25197" y="30213"/>
                </a:lnTo>
                <a:lnTo>
                  <a:pt x="25197" y="22657"/>
                </a:lnTo>
                <a:lnTo>
                  <a:pt x="46241" y="22657"/>
                </a:lnTo>
                <a:lnTo>
                  <a:pt x="46241" y="43421"/>
                </a:lnTo>
                <a:cubicBezTo>
                  <a:pt x="45009" y="44450"/>
                  <a:pt x="43663" y="45441"/>
                  <a:pt x="42177" y="46380"/>
                </a:cubicBezTo>
                <a:cubicBezTo>
                  <a:pt x="40691" y="47320"/>
                  <a:pt x="39091" y="48146"/>
                  <a:pt x="37376" y="48857"/>
                </a:cubicBezTo>
                <a:cubicBezTo>
                  <a:pt x="35662" y="49555"/>
                  <a:pt x="33807" y="50114"/>
                  <a:pt x="31839" y="50508"/>
                </a:cubicBezTo>
                <a:cubicBezTo>
                  <a:pt x="29858" y="50914"/>
                  <a:pt x="27788" y="51105"/>
                  <a:pt x="25616" y="51105"/>
                </a:cubicBezTo>
                <a:cubicBezTo>
                  <a:pt x="21755" y="51105"/>
                  <a:pt x="18250" y="50457"/>
                  <a:pt x="15100" y="49174"/>
                </a:cubicBezTo>
                <a:cubicBezTo>
                  <a:pt x="11951" y="47879"/>
                  <a:pt x="9258" y="46088"/>
                  <a:pt x="7023" y="43802"/>
                </a:cubicBezTo>
                <a:cubicBezTo>
                  <a:pt x="4788" y="41516"/>
                  <a:pt x="3048" y="38824"/>
                  <a:pt x="1829" y="35725"/>
                </a:cubicBezTo>
                <a:cubicBezTo>
                  <a:pt x="610" y="32614"/>
                  <a:pt x="0" y="29248"/>
                  <a:pt x="0" y="25629"/>
                </a:cubicBezTo>
                <a:cubicBezTo>
                  <a:pt x="0" y="22149"/>
                  <a:pt x="622" y="18847"/>
                  <a:pt x="1867" y="15748"/>
                </a:cubicBezTo>
                <a:cubicBezTo>
                  <a:pt x="3112" y="12637"/>
                  <a:pt x="4864" y="9919"/>
                  <a:pt x="7125" y="7582"/>
                </a:cubicBezTo>
                <a:cubicBezTo>
                  <a:pt x="9385" y="5258"/>
                  <a:pt x="12078" y="3416"/>
                  <a:pt x="15202" y="2045"/>
                </a:cubicBezTo>
                <a:cubicBezTo>
                  <a:pt x="18339" y="686"/>
                  <a:pt x="21755" y="0"/>
                  <a:pt x="25476"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8" name="Shape 904">
            <a:extLst>
              <a:ext uri="{FF2B5EF4-FFF2-40B4-BE49-F238E27FC236}">
                <a16:creationId xmlns:a16="http://schemas.microsoft.com/office/drawing/2014/main" id="{FFE92B6B-5C39-90A4-879A-6CA8849E023A}"/>
              </a:ext>
            </a:extLst>
          </xdr:cNvPr>
          <xdr:cNvSpPr/>
        </xdr:nvSpPr>
        <xdr:spPr>
          <a:xfrm>
            <a:off x="1124624" y="422487"/>
            <a:ext cx="9144" cy="49416"/>
          </a:xfrm>
          <a:custGeom>
            <a:avLst/>
            <a:gdLst/>
            <a:ahLst/>
            <a:cxnLst/>
            <a:rect l="0" t="0" r="0" b="0"/>
            <a:pathLst>
              <a:path w="9144" h="49416">
                <a:moveTo>
                  <a:pt x="0" y="0"/>
                </a:moveTo>
                <a:lnTo>
                  <a:pt x="9144" y="0"/>
                </a:lnTo>
                <a:lnTo>
                  <a:pt x="9144" y="49416"/>
                </a:lnTo>
                <a:lnTo>
                  <a:pt x="0" y="49416"/>
                </a:lnTo>
                <a:lnTo>
                  <a:pt x="0" y="0"/>
                </a:lnTo>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39" name="Shape 40">
            <a:extLst>
              <a:ext uri="{FF2B5EF4-FFF2-40B4-BE49-F238E27FC236}">
                <a16:creationId xmlns:a16="http://schemas.microsoft.com/office/drawing/2014/main" id="{F12A2EC1-761F-026E-2A5D-B39B060E5083}"/>
              </a:ext>
            </a:extLst>
          </xdr:cNvPr>
          <xdr:cNvSpPr/>
        </xdr:nvSpPr>
        <xdr:spPr>
          <a:xfrm>
            <a:off x="1144318" y="421659"/>
            <a:ext cx="25838" cy="51091"/>
          </a:xfrm>
          <a:custGeom>
            <a:avLst/>
            <a:gdLst/>
            <a:ahLst/>
            <a:cxnLst/>
            <a:rect l="0" t="0" r="0" b="0"/>
            <a:pathLst>
              <a:path w="25838" h="51091">
                <a:moveTo>
                  <a:pt x="25838" y="0"/>
                </a:moveTo>
                <a:lnTo>
                  <a:pt x="25838" y="7977"/>
                </a:lnTo>
                <a:lnTo>
                  <a:pt x="25768" y="7962"/>
                </a:lnTo>
                <a:cubicBezTo>
                  <a:pt x="23317" y="7962"/>
                  <a:pt x="21069" y="8419"/>
                  <a:pt x="19025" y="9334"/>
                </a:cubicBezTo>
                <a:cubicBezTo>
                  <a:pt x="16980" y="10261"/>
                  <a:pt x="15227" y="11505"/>
                  <a:pt x="13767" y="13080"/>
                </a:cubicBezTo>
                <a:cubicBezTo>
                  <a:pt x="12306" y="14655"/>
                  <a:pt x="11163" y="16509"/>
                  <a:pt x="10338" y="18655"/>
                </a:cubicBezTo>
                <a:cubicBezTo>
                  <a:pt x="9512" y="20789"/>
                  <a:pt x="9106" y="23062"/>
                  <a:pt x="9106" y="25463"/>
                </a:cubicBezTo>
                <a:cubicBezTo>
                  <a:pt x="9106" y="27863"/>
                  <a:pt x="9512" y="30136"/>
                  <a:pt x="10338" y="32282"/>
                </a:cubicBezTo>
                <a:cubicBezTo>
                  <a:pt x="11163" y="34429"/>
                  <a:pt x="12319" y="36296"/>
                  <a:pt x="13805" y="37896"/>
                </a:cubicBezTo>
                <a:cubicBezTo>
                  <a:pt x="15291" y="39496"/>
                  <a:pt x="17069" y="40766"/>
                  <a:pt x="19126" y="41706"/>
                </a:cubicBezTo>
                <a:lnTo>
                  <a:pt x="25838" y="43101"/>
                </a:lnTo>
                <a:lnTo>
                  <a:pt x="25838" y="51078"/>
                </a:lnTo>
                <a:lnTo>
                  <a:pt x="25768" y="51091"/>
                </a:lnTo>
                <a:cubicBezTo>
                  <a:pt x="21958" y="51091"/>
                  <a:pt x="18478" y="50418"/>
                  <a:pt x="15316" y="49085"/>
                </a:cubicBezTo>
                <a:cubicBezTo>
                  <a:pt x="12167" y="47738"/>
                  <a:pt x="9461" y="45910"/>
                  <a:pt x="7201" y="43611"/>
                </a:cubicBezTo>
                <a:cubicBezTo>
                  <a:pt x="4940" y="41300"/>
                  <a:pt x="3175" y="38594"/>
                  <a:pt x="1905" y="35496"/>
                </a:cubicBezTo>
                <a:cubicBezTo>
                  <a:pt x="635" y="32384"/>
                  <a:pt x="0" y="29095"/>
                  <a:pt x="0" y="25602"/>
                </a:cubicBezTo>
                <a:cubicBezTo>
                  <a:pt x="0" y="22122"/>
                  <a:pt x="635" y="18833"/>
                  <a:pt x="1905" y="15722"/>
                </a:cubicBezTo>
                <a:cubicBezTo>
                  <a:pt x="3175" y="12623"/>
                  <a:pt x="4966" y="9905"/>
                  <a:pt x="7277" y="7568"/>
                </a:cubicBezTo>
                <a:cubicBezTo>
                  <a:pt x="9576" y="5244"/>
                  <a:pt x="12306" y="3390"/>
                  <a:pt x="15456" y="2031"/>
                </a:cubicBezTo>
                <a:lnTo>
                  <a:pt x="25838"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0" name="Shape 41">
            <a:extLst>
              <a:ext uri="{FF2B5EF4-FFF2-40B4-BE49-F238E27FC236}">
                <a16:creationId xmlns:a16="http://schemas.microsoft.com/office/drawing/2014/main" id="{92D6E8B5-3835-26C9-1004-BE756EF1A907}"/>
              </a:ext>
            </a:extLst>
          </xdr:cNvPr>
          <xdr:cNvSpPr/>
        </xdr:nvSpPr>
        <xdr:spPr>
          <a:xfrm>
            <a:off x="1170156" y="421646"/>
            <a:ext cx="25838" cy="51091"/>
          </a:xfrm>
          <a:custGeom>
            <a:avLst/>
            <a:gdLst/>
            <a:ahLst/>
            <a:cxnLst/>
            <a:rect l="0" t="0" r="0" b="0"/>
            <a:pathLst>
              <a:path w="25838" h="51091">
                <a:moveTo>
                  <a:pt x="70" y="0"/>
                </a:moveTo>
                <a:cubicBezTo>
                  <a:pt x="3893" y="0"/>
                  <a:pt x="7372" y="660"/>
                  <a:pt x="10522" y="2007"/>
                </a:cubicBezTo>
                <a:cubicBezTo>
                  <a:pt x="13672" y="3353"/>
                  <a:pt x="16377" y="5169"/>
                  <a:pt x="18637" y="7480"/>
                </a:cubicBezTo>
                <a:cubicBezTo>
                  <a:pt x="20898" y="9779"/>
                  <a:pt x="22663" y="12497"/>
                  <a:pt x="23933" y="15596"/>
                </a:cubicBezTo>
                <a:cubicBezTo>
                  <a:pt x="25203" y="18707"/>
                  <a:pt x="25838" y="21996"/>
                  <a:pt x="25838" y="25476"/>
                </a:cubicBezTo>
                <a:cubicBezTo>
                  <a:pt x="25838" y="28969"/>
                  <a:pt x="25203" y="32258"/>
                  <a:pt x="23933" y="35370"/>
                </a:cubicBezTo>
                <a:cubicBezTo>
                  <a:pt x="22663" y="38468"/>
                  <a:pt x="20872" y="41186"/>
                  <a:pt x="18574" y="43510"/>
                </a:cubicBezTo>
                <a:cubicBezTo>
                  <a:pt x="16262" y="45847"/>
                  <a:pt x="13532" y="47701"/>
                  <a:pt x="10382" y="49060"/>
                </a:cubicBezTo>
                <a:lnTo>
                  <a:pt x="0" y="51091"/>
                </a:lnTo>
                <a:lnTo>
                  <a:pt x="0" y="43115"/>
                </a:lnTo>
                <a:lnTo>
                  <a:pt x="70" y="43129"/>
                </a:lnTo>
                <a:cubicBezTo>
                  <a:pt x="2521" y="43129"/>
                  <a:pt x="4769" y="42672"/>
                  <a:pt x="6814" y="41758"/>
                </a:cubicBezTo>
                <a:cubicBezTo>
                  <a:pt x="8858" y="40831"/>
                  <a:pt x="10611" y="39586"/>
                  <a:pt x="12071" y="38011"/>
                </a:cubicBezTo>
                <a:cubicBezTo>
                  <a:pt x="13532" y="36436"/>
                  <a:pt x="14675" y="34582"/>
                  <a:pt x="15500" y="32436"/>
                </a:cubicBezTo>
                <a:cubicBezTo>
                  <a:pt x="16326" y="30290"/>
                  <a:pt x="16732" y="28029"/>
                  <a:pt x="16732" y="25616"/>
                </a:cubicBezTo>
                <a:cubicBezTo>
                  <a:pt x="16732" y="23216"/>
                  <a:pt x="16326" y="20955"/>
                  <a:pt x="15500" y="18809"/>
                </a:cubicBezTo>
                <a:cubicBezTo>
                  <a:pt x="14675" y="16662"/>
                  <a:pt x="13519" y="14796"/>
                  <a:pt x="12033" y="13195"/>
                </a:cubicBezTo>
                <a:cubicBezTo>
                  <a:pt x="10560" y="11595"/>
                  <a:pt x="8782" y="10325"/>
                  <a:pt x="6712" y="9385"/>
                </a:cubicBezTo>
                <a:lnTo>
                  <a:pt x="0" y="7990"/>
                </a:lnTo>
                <a:lnTo>
                  <a:pt x="0" y="14"/>
                </a:lnTo>
                <a:lnTo>
                  <a:pt x="7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1" name="Shape 42">
            <a:extLst>
              <a:ext uri="{FF2B5EF4-FFF2-40B4-BE49-F238E27FC236}">
                <a16:creationId xmlns:a16="http://schemas.microsoft.com/office/drawing/2014/main" id="{284BBCC3-71E3-36A1-8D97-72598BAE53C1}"/>
              </a:ext>
            </a:extLst>
          </xdr:cNvPr>
          <xdr:cNvSpPr/>
        </xdr:nvSpPr>
        <xdr:spPr>
          <a:xfrm>
            <a:off x="1206512" y="422486"/>
            <a:ext cx="43066" cy="49416"/>
          </a:xfrm>
          <a:custGeom>
            <a:avLst/>
            <a:gdLst/>
            <a:ahLst/>
            <a:cxnLst/>
            <a:rect l="0" t="0" r="0" b="0"/>
            <a:pathLst>
              <a:path w="43066" h="49416">
                <a:moveTo>
                  <a:pt x="0" y="0"/>
                </a:moveTo>
                <a:lnTo>
                  <a:pt x="8039" y="0"/>
                </a:lnTo>
                <a:lnTo>
                  <a:pt x="34455" y="34176"/>
                </a:lnTo>
                <a:lnTo>
                  <a:pt x="34455" y="0"/>
                </a:lnTo>
                <a:lnTo>
                  <a:pt x="43066" y="0"/>
                </a:lnTo>
                <a:lnTo>
                  <a:pt x="43066" y="49416"/>
                </a:lnTo>
                <a:lnTo>
                  <a:pt x="35814" y="49416"/>
                </a:lnTo>
                <a:lnTo>
                  <a:pt x="8611" y="14262"/>
                </a:lnTo>
                <a:lnTo>
                  <a:pt x="8611"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2" name="Shape 43">
            <a:extLst>
              <a:ext uri="{FF2B5EF4-FFF2-40B4-BE49-F238E27FC236}">
                <a16:creationId xmlns:a16="http://schemas.microsoft.com/office/drawing/2014/main" id="{89A89D7D-77F9-AB3B-681E-8CECD7261700}"/>
              </a:ext>
            </a:extLst>
          </xdr:cNvPr>
          <xdr:cNvSpPr/>
        </xdr:nvSpPr>
        <xdr:spPr>
          <a:xfrm>
            <a:off x="1258054" y="422136"/>
            <a:ext cx="25660" cy="49771"/>
          </a:xfrm>
          <a:custGeom>
            <a:avLst/>
            <a:gdLst/>
            <a:ahLst/>
            <a:cxnLst/>
            <a:rect l="0" t="0" r="0" b="0"/>
            <a:pathLst>
              <a:path w="25660" h="49771">
                <a:moveTo>
                  <a:pt x="21742" y="0"/>
                </a:moveTo>
                <a:lnTo>
                  <a:pt x="25660" y="0"/>
                </a:lnTo>
                <a:lnTo>
                  <a:pt x="25660" y="10449"/>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3" name="Shape 44">
            <a:extLst>
              <a:ext uri="{FF2B5EF4-FFF2-40B4-BE49-F238E27FC236}">
                <a16:creationId xmlns:a16="http://schemas.microsoft.com/office/drawing/2014/main" id="{D8CC79A7-2D90-DB07-0B63-EC157804AD1A}"/>
              </a:ext>
            </a:extLst>
          </xdr:cNvPr>
          <xdr:cNvSpPr/>
        </xdr:nvSpPr>
        <xdr:spPr>
          <a:xfrm>
            <a:off x="1283715"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4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4" name="Shape 45">
            <a:extLst>
              <a:ext uri="{FF2B5EF4-FFF2-40B4-BE49-F238E27FC236}">
                <a16:creationId xmlns:a16="http://schemas.microsoft.com/office/drawing/2014/main" id="{00222E4D-F8FF-BFFF-5822-A5A6F953EFDB}"/>
              </a:ext>
            </a:extLst>
          </xdr:cNvPr>
          <xdr:cNvSpPr/>
        </xdr:nvSpPr>
        <xdr:spPr>
          <a:xfrm>
            <a:off x="1318063"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5" name="Shape 46">
            <a:extLst>
              <a:ext uri="{FF2B5EF4-FFF2-40B4-BE49-F238E27FC236}">
                <a16:creationId xmlns:a16="http://schemas.microsoft.com/office/drawing/2014/main" id="{0F6D3F8C-2D48-2491-2E22-746DFBA03F33}"/>
              </a:ext>
            </a:extLst>
          </xdr:cNvPr>
          <xdr:cNvSpPr/>
        </xdr:nvSpPr>
        <xdr:spPr>
          <a:xfrm>
            <a:off x="1382939" y="422489"/>
            <a:ext cx="22091" cy="49416"/>
          </a:xfrm>
          <a:custGeom>
            <a:avLst/>
            <a:gdLst/>
            <a:ahLst/>
            <a:cxnLst/>
            <a:rect l="0" t="0" r="0" b="0"/>
            <a:pathLst>
              <a:path w="22091" h="49416">
                <a:moveTo>
                  <a:pt x="0" y="0"/>
                </a:moveTo>
                <a:lnTo>
                  <a:pt x="18428" y="0"/>
                </a:lnTo>
                <a:lnTo>
                  <a:pt x="22091" y="644"/>
                </a:lnTo>
                <a:lnTo>
                  <a:pt x="22091" y="8503"/>
                </a:lnTo>
                <a:lnTo>
                  <a:pt x="18377" y="7836"/>
                </a:lnTo>
                <a:lnTo>
                  <a:pt x="8611" y="7836"/>
                </a:lnTo>
                <a:lnTo>
                  <a:pt x="8611" y="41580"/>
                </a:lnTo>
                <a:lnTo>
                  <a:pt x="18377" y="41580"/>
                </a:lnTo>
                <a:lnTo>
                  <a:pt x="22091" y="40933"/>
                </a:lnTo>
                <a:lnTo>
                  <a:pt x="22091"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6" name="Shape 47">
            <a:extLst>
              <a:ext uri="{FF2B5EF4-FFF2-40B4-BE49-F238E27FC236}">
                <a16:creationId xmlns:a16="http://schemas.microsoft.com/office/drawing/2014/main" id="{C3EEDF4E-C641-8D02-C065-AA7930EEED5A}"/>
              </a:ext>
            </a:extLst>
          </xdr:cNvPr>
          <xdr:cNvSpPr/>
        </xdr:nvSpPr>
        <xdr:spPr>
          <a:xfrm>
            <a:off x="1405030" y="423134"/>
            <a:ext cx="22600" cy="48114"/>
          </a:xfrm>
          <a:custGeom>
            <a:avLst/>
            <a:gdLst/>
            <a:ahLst/>
            <a:cxnLst/>
            <a:rect l="0" t="0" r="0" b="0"/>
            <a:pathLst>
              <a:path w="22600" h="48114">
                <a:moveTo>
                  <a:pt x="0" y="0"/>
                </a:moveTo>
                <a:lnTo>
                  <a:pt x="6953" y="1223"/>
                </a:lnTo>
                <a:cubicBezTo>
                  <a:pt x="10179" y="2480"/>
                  <a:pt x="12960" y="4207"/>
                  <a:pt x="15285"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5"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7" name="Shape 48">
            <a:extLst>
              <a:ext uri="{FF2B5EF4-FFF2-40B4-BE49-F238E27FC236}">
                <a16:creationId xmlns:a16="http://schemas.microsoft.com/office/drawing/2014/main" id="{B08B930F-596C-BC61-66BF-92136FA8B97A}"/>
              </a:ext>
            </a:extLst>
          </xdr:cNvPr>
          <xdr:cNvSpPr/>
        </xdr:nvSpPr>
        <xdr:spPr>
          <a:xfrm>
            <a:off x="1438153" y="422485"/>
            <a:ext cx="36919" cy="49416"/>
          </a:xfrm>
          <a:custGeom>
            <a:avLst/>
            <a:gdLst/>
            <a:ahLst/>
            <a:cxnLst/>
            <a:rect l="0" t="0" r="0" b="0"/>
            <a:pathLst>
              <a:path w="36919" h="49416">
                <a:moveTo>
                  <a:pt x="0" y="0"/>
                </a:moveTo>
                <a:lnTo>
                  <a:pt x="36563" y="0"/>
                </a:lnTo>
                <a:lnTo>
                  <a:pt x="36563" y="7836"/>
                </a:lnTo>
                <a:lnTo>
                  <a:pt x="8611" y="7836"/>
                </a:lnTo>
                <a:lnTo>
                  <a:pt x="8611" y="20549"/>
                </a:lnTo>
                <a:lnTo>
                  <a:pt x="33388" y="20549"/>
                </a:lnTo>
                <a:lnTo>
                  <a:pt x="33388" y="28384"/>
                </a:lnTo>
                <a:lnTo>
                  <a:pt x="8611" y="28384"/>
                </a:lnTo>
                <a:lnTo>
                  <a:pt x="8611" y="41580"/>
                </a:lnTo>
                <a:lnTo>
                  <a:pt x="36919" y="41580"/>
                </a:lnTo>
                <a:lnTo>
                  <a:pt x="36919"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8" name="Shape 49">
            <a:extLst>
              <a:ext uri="{FF2B5EF4-FFF2-40B4-BE49-F238E27FC236}">
                <a16:creationId xmlns:a16="http://schemas.microsoft.com/office/drawing/2014/main" id="{C82E0A08-3653-405C-1487-24BBEF009E8A}"/>
              </a:ext>
            </a:extLst>
          </xdr:cNvPr>
          <xdr:cNvSpPr/>
        </xdr:nvSpPr>
        <xdr:spPr>
          <a:xfrm>
            <a:off x="1503383" y="421782"/>
            <a:ext cx="38189" cy="50825"/>
          </a:xfrm>
          <a:custGeom>
            <a:avLst/>
            <a:gdLst/>
            <a:ahLst/>
            <a:cxnLst/>
            <a:rect l="0" t="0" r="0" b="0"/>
            <a:pathLst>
              <a:path w="38189" h="50825">
                <a:moveTo>
                  <a:pt x="18707" y="0"/>
                </a:moveTo>
                <a:cubicBezTo>
                  <a:pt x="22327" y="0"/>
                  <a:pt x="25590" y="533"/>
                  <a:pt x="28486" y="1588"/>
                </a:cubicBezTo>
                <a:cubicBezTo>
                  <a:pt x="31382" y="2642"/>
                  <a:pt x="34099" y="4191"/>
                  <a:pt x="36640" y="6210"/>
                </a:cubicBezTo>
                <a:lnTo>
                  <a:pt x="31979" y="12776"/>
                </a:lnTo>
                <a:cubicBezTo>
                  <a:pt x="29718" y="11138"/>
                  <a:pt x="27483" y="9868"/>
                  <a:pt x="25273" y="9004"/>
                </a:cubicBezTo>
                <a:cubicBezTo>
                  <a:pt x="23063" y="8128"/>
                  <a:pt x="20828" y="7696"/>
                  <a:pt x="18567" y="7696"/>
                </a:cubicBezTo>
                <a:cubicBezTo>
                  <a:pt x="16028" y="7696"/>
                  <a:pt x="14046" y="8268"/>
                  <a:pt x="12637" y="9423"/>
                </a:cubicBezTo>
                <a:cubicBezTo>
                  <a:pt x="11227" y="10579"/>
                  <a:pt x="10516" y="11976"/>
                  <a:pt x="10516" y="13627"/>
                </a:cubicBezTo>
                <a:cubicBezTo>
                  <a:pt x="10516" y="14618"/>
                  <a:pt x="10681" y="15456"/>
                  <a:pt x="11011" y="16167"/>
                </a:cubicBezTo>
                <a:cubicBezTo>
                  <a:pt x="11341" y="16866"/>
                  <a:pt x="11938" y="17526"/>
                  <a:pt x="12814" y="18148"/>
                </a:cubicBezTo>
                <a:cubicBezTo>
                  <a:pt x="13691" y="18758"/>
                  <a:pt x="14897" y="19317"/>
                  <a:pt x="16421" y="19837"/>
                </a:cubicBezTo>
                <a:cubicBezTo>
                  <a:pt x="17958" y="20358"/>
                  <a:pt x="19901" y="20892"/>
                  <a:pt x="22263" y="21463"/>
                </a:cubicBezTo>
                <a:cubicBezTo>
                  <a:pt x="24867" y="22123"/>
                  <a:pt x="27165" y="22847"/>
                  <a:pt x="29172" y="23647"/>
                </a:cubicBezTo>
                <a:cubicBezTo>
                  <a:pt x="31179" y="24448"/>
                  <a:pt x="32830" y="25425"/>
                  <a:pt x="34150" y="26581"/>
                </a:cubicBezTo>
                <a:cubicBezTo>
                  <a:pt x="35471" y="27737"/>
                  <a:pt x="36487" y="29083"/>
                  <a:pt x="37160" y="30607"/>
                </a:cubicBezTo>
                <a:cubicBezTo>
                  <a:pt x="37846" y="32131"/>
                  <a:pt x="38189" y="33934"/>
                  <a:pt x="38189" y="36004"/>
                </a:cubicBezTo>
                <a:cubicBezTo>
                  <a:pt x="38189" y="38354"/>
                  <a:pt x="37757" y="40450"/>
                  <a:pt x="36893" y="42291"/>
                </a:cubicBezTo>
                <a:cubicBezTo>
                  <a:pt x="36030" y="44120"/>
                  <a:pt x="34836" y="45682"/>
                  <a:pt x="33287" y="46952"/>
                </a:cubicBezTo>
                <a:cubicBezTo>
                  <a:pt x="31750" y="48222"/>
                  <a:pt x="29896" y="49187"/>
                  <a:pt x="27737" y="49848"/>
                </a:cubicBezTo>
                <a:cubicBezTo>
                  <a:pt x="25578" y="50495"/>
                  <a:pt x="23203" y="50825"/>
                  <a:pt x="20612" y="50825"/>
                </a:cubicBezTo>
                <a:cubicBezTo>
                  <a:pt x="16802" y="50825"/>
                  <a:pt x="13157" y="50178"/>
                  <a:pt x="9665" y="48895"/>
                </a:cubicBezTo>
                <a:cubicBezTo>
                  <a:pt x="6185" y="47600"/>
                  <a:pt x="2972" y="45606"/>
                  <a:pt x="0" y="42926"/>
                </a:cubicBezTo>
                <a:lnTo>
                  <a:pt x="5220" y="36703"/>
                </a:lnTo>
                <a:cubicBezTo>
                  <a:pt x="7620" y="38786"/>
                  <a:pt x="10046" y="40373"/>
                  <a:pt x="12497" y="41478"/>
                </a:cubicBezTo>
                <a:cubicBezTo>
                  <a:pt x="14935" y="42583"/>
                  <a:pt x="17717" y="43129"/>
                  <a:pt x="20828" y="43129"/>
                </a:cubicBezTo>
                <a:cubicBezTo>
                  <a:pt x="23508" y="43129"/>
                  <a:pt x="25629" y="42570"/>
                  <a:pt x="27216" y="41440"/>
                </a:cubicBezTo>
                <a:cubicBezTo>
                  <a:pt x="28791" y="40310"/>
                  <a:pt x="29578" y="38786"/>
                  <a:pt x="29578" y="36855"/>
                </a:cubicBezTo>
                <a:cubicBezTo>
                  <a:pt x="29578" y="35954"/>
                  <a:pt x="29426" y="35154"/>
                  <a:pt x="29121" y="34455"/>
                </a:cubicBezTo>
                <a:cubicBezTo>
                  <a:pt x="28816" y="33744"/>
                  <a:pt x="28245" y="33096"/>
                  <a:pt x="27419" y="32512"/>
                </a:cubicBezTo>
                <a:cubicBezTo>
                  <a:pt x="26594" y="31928"/>
                  <a:pt x="25464" y="31369"/>
                  <a:pt x="24028" y="30848"/>
                </a:cubicBezTo>
                <a:cubicBezTo>
                  <a:pt x="22581" y="30340"/>
                  <a:pt x="20701" y="29794"/>
                  <a:pt x="18390" y="29223"/>
                </a:cubicBezTo>
                <a:cubicBezTo>
                  <a:pt x="15761" y="28613"/>
                  <a:pt x="13399" y="27927"/>
                  <a:pt x="11354" y="27178"/>
                </a:cubicBezTo>
                <a:cubicBezTo>
                  <a:pt x="9297" y="26429"/>
                  <a:pt x="7582" y="25489"/>
                  <a:pt x="6185" y="24359"/>
                </a:cubicBezTo>
                <a:cubicBezTo>
                  <a:pt x="4801" y="23228"/>
                  <a:pt x="3734" y="21857"/>
                  <a:pt x="2997" y="20257"/>
                </a:cubicBezTo>
                <a:cubicBezTo>
                  <a:pt x="2273" y="18656"/>
                  <a:pt x="1905" y="16701"/>
                  <a:pt x="1905" y="14402"/>
                </a:cubicBezTo>
                <a:cubicBezTo>
                  <a:pt x="1905" y="12243"/>
                  <a:pt x="2324" y="10274"/>
                  <a:pt x="3162" y="8509"/>
                </a:cubicBezTo>
                <a:cubicBezTo>
                  <a:pt x="4001" y="6744"/>
                  <a:pt x="5156" y="5220"/>
                  <a:pt x="6629" y="3950"/>
                </a:cubicBezTo>
                <a:cubicBezTo>
                  <a:pt x="8103" y="2680"/>
                  <a:pt x="9868" y="1702"/>
                  <a:pt x="11938" y="1029"/>
                </a:cubicBezTo>
                <a:cubicBezTo>
                  <a:pt x="13995" y="343"/>
                  <a:pt x="16256" y="0"/>
                  <a:pt x="18707" y="0"/>
                </a:cubicBez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49" name="Shape 50">
            <a:extLst>
              <a:ext uri="{FF2B5EF4-FFF2-40B4-BE49-F238E27FC236}">
                <a16:creationId xmlns:a16="http://schemas.microsoft.com/office/drawing/2014/main" id="{F1A312DC-B50E-0D12-4EDC-D550E628C8CF}"/>
              </a:ext>
            </a:extLst>
          </xdr:cNvPr>
          <xdr:cNvSpPr/>
        </xdr:nvSpPr>
        <xdr:spPr>
          <a:xfrm>
            <a:off x="1546517" y="422136"/>
            <a:ext cx="25660" cy="49771"/>
          </a:xfrm>
          <a:custGeom>
            <a:avLst/>
            <a:gdLst/>
            <a:ahLst/>
            <a:cxnLst/>
            <a:rect l="0" t="0" r="0" b="0"/>
            <a:pathLst>
              <a:path w="25660" h="49771">
                <a:moveTo>
                  <a:pt x="21742" y="0"/>
                </a:moveTo>
                <a:lnTo>
                  <a:pt x="25660" y="0"/>
                </a:lnTo>
                <a:lnTo>
                  <a:pt x="25660" y="10450"/>
                </a:lnTo>
                <a:lnTo>
                  <a:pt x="25629" y="10376"/>
                </a:lnTo>
                <a:lnTo>
                  <a:pt x="17158" y="30150"/>
                </a:lnTo>
                <a:lnTo>
                  <a:pt x="25660" y="30150"/>
                </a:lnTo>
                <a:lnTo>
                  <a:pt x="25660" y="37846"/>
                </a:lnTo>
                <a:lnTo>
                  <a:pt x="13970" y="37846"/>
                </a:lnTo>
                <a:lnTo>
                  <a:pt x="8890" y="49771"/>
                </a:lnTo>
                <a:lnTo>
                  <a:pt x="0" y="49771"/>
                </a:lnTo>
                <a:lnTo>
                  <a:pt x="21742"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0" name="Shape 51">
            <a:extLst>
              <a:ext uri="{FF2B5EF4-FFF2-40B4-BE49-F238E27FC236}">
                <a16:creationId xmlns:a16="http://schemas.microsoft.com/office/drawing/2014/main" id="{53669D42-F6DC-E0CC-AA2A-E8769F05A868}"/>
              </a:ext>
            </a:extLst>
          </xdr:cNvPr>
          <xdr:cNvSpPr/>
        </xdr:nvSpPr>
        <xdr:spPr>
          <a:xfrm>
            <a:off x="1572178" y="422136"/>
            <a:ext cx="25876" cy="49771"/>
          </a:xfrm>
          <a:custGeom>
            <a:avLst/>
            <a:gdLst/>
            <a:ahLst/>
            <a:cxnLst/>
            <a:rect l="0" t="0" r="0" b="0"/>
            <a:pathLst>
              <a:path w="25876" h="49771">
                <a:moveTo>
                  <a:pt x="0" y="0"/>
                </a:moveTo>
                <a:lnTo>
                  <a:pt x="4134" y="0"/>
                </a:lnTo>
                <a:lnTo>
                  <a:pt x="25876" y="49771"/>
                </a:lnTo>
                <a:lnTo>
                  <a:pt x="16694" y="49771"/>
                </a:lnTo>
                <a:lnTo>
                  <a:pt x="11678" y="37846"/>
                </a:lnTo>
                <a:lnTo>
                  <a:pt x="0" y="37846"/>
                </a:lnTo>
                <a:lnTo>
                  <a:pt x="0" y="30150"/>
                </a:lnTo>
                <a:lnTo>
                  <a:pt x="8503" y="30150"/>
                </a:lnTo>
                <a:lnTo>
                  <a:pt x="0" y="10450"/>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1" name="Shape 52">
            <a:extLst>
              <a:ext uri="{FF2B5EF4-FFF2-40B4-BE49-F238E27FC236}">
                <a16:creationId xmlns:a16="http://schemas.microsoft.com/office/drawing/2014/main" id="{E59BD928-6BD7-96D6-B773-24A64F0651FD}"/>
              </a:ext>
            </a:extLst>
          </xdr:cNvPr>
          <xdr:cNvSpPr/>
        </xdr:nvSpPr>
        <xdr:spPr>
          <a:xfrm>
            <a:off x="1606526" y="422486"/>
            <a:ext cx="34595" cy="49416"/>
          </a:xfrm>
          <a:custGeom>
            <a:avLst/>
            <a:gdLst/>
            <a:ahLst/>
            <a:cxnLst/>
            <a:rect l="0" t="0" r="0" b="0"/>
            <a:pathLst>
              <a:path w="34595" h="49416">
                <a:moveTo>
                  <a:pt x="0" y="0"/>
                </a:moveTo>
                <a:lnTo>
                  <a:pt x="8611" y="0"/>
                </a:lnTo>
                <a:lnTo>
                  <a:pt x="8611" y="41580"/>
                </a:lnTo>
                <a:lnTo>
                  <a:pt x="34595" y="41580"/>
                </a:lnTo>
                <a:lnTo>
                  <a:pt x="34595"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2" name="Shape 53">
            <a:extLst>
              <a:ext uri="{FF2B5EF4-FFF2-40B4-BE49-F238E27FC236}">
                <a16:creationId xmlns:a16="http://schemas.microsoft.com/office/drawing/2014/main" id="{562074F3-21CF-1C9D-BB4C-020959B00B26}"/>
              </a:ext>
            </a:extLst>
          </xdr:cNvPr>
          <xdr:cNvSpPr/>
        </xdr:nvSpPr>
        <xdr:spPr>
          <a:xfrm>
            <a:off x="1648036" y="422485"/>
            <a:ext cx="42291" cy="50203"/>
          </a:xfrm>
          <a:custGeom>
            <a:avLst/>
            <a:gdLst/>
            <a:ahLst/>
            <a:cxnLst/>
            <a:rect l="0" t="0" r="0" b="0"/>
            <a:pathLst>
              <a:path w="42291" h="50203">
                <a:moveTo>
                  <a:pt x="0" y="0"/>
                </a:moveTo>
                <a:lnTo>
                  <a:pt x="8611" y="0"/>
                </a:lnTo>
                <a:lnTo>
                  <a:pt x="8611" y="28105"/>
                </a:lnTo>
                <a:cubicBezTo>
                  <a:pt x="8611" y="32715"/>
                  <a:pt x="9728" y="36220"/>
                  <a:pt x="11951" y="38621"/>
                </a:cubicBezTo>
                <a:cubicBezTo>
                  <a:pt x="14173" y="41021"/>
                  <a:pt x="17247" y="42215"/>
                  <a:pt x="21184" y="42215"/>
                </a:cubicBezTo>
                <a:cubicBezTo>
                  <a:pt x="25057" y="42215"/>
                  <a:pt x="28118" y="41059"/>
                  <a:pt x="30340" y="38760"/>
                </a:cubicBezTo>
                <a:cubicBezTo>
                  <a:pt x="32563" y="36449"/>
                  <a:pt x="33681" y="33020"/>
                  <a:pt x="33681" y="28448"/>
                </a:cubicBezTo>
                <a:lnTo>
                  <a:pt x="33681" y="0"/>
                </a:lnTo>
                <a:lnTo>
                  <a:pt x="42291" y="0"/>
                </a:lnTo>
                <a:lnTo>
                  <a:pt x="42291" y="28029"/>
                </a:lnTo>
                <a:cubicBezTo>
                  <a:pt x="42291" y="31699"/>
                  <a:pt x="41783" y="34925"/>
                  <a:pt x="40767" y="37706"/>
                </a:cubicBezTo>
                <a:cubicBezTo>
                  <a:pt x="39751" y="40475"/>
                  <a:pt x="38329" y="42799"/>
                  <a:pt x="36500" y="44653"/>
                </a:cubicBezTo>
                <a:cubicBezTo>
                  <a:pt x="34658" y="46520"/>
                  <a:pt x="32436" y="47904"/>
                  <a:pt x="29832" y="48819"/>
                </a:cubicBezTo>
                <a:cubicBezTo>
                  <a:pt x="27216" y="49733"/>
                  <a:pt x="24282" y="50203"/>
                  <a:pt x="21044" y="50203"/>
                </a:cubicBezTo>
                <a:cubicBezTo>
                  <a:pt x="17843" y="50203"/>
                  <a:pt x="14935" y="49733"/>
                  <a:pt x="12357" y="48819"/>
                </a:cubicBezTo>
                <a:cubicBezTo>
                  <a:pt x="9766" y="47904"/>
                  <a:pt x="7557" y="46533"/>
                  <a:pt x="5728" y="44691"/>
                </a:cubicBezTo>
                <a:cubicBezTo>
                  <a:pt x="3886" y="42863"/>
                  <a:pt x="2477" y="40589"/>
                  <a:pt x="1486" y="37884"/>
                </a:cubicBezTo>
                <a:cubicBezTo>
                  <a:pt x="495" y="35166"/>
                  <a:pt x="0" y="32029"/>
                  <a:pt x="0" y="28448"/>
                </a:cubicBez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3" name="Shape 54">
            <a:extLst>
              <a:ext uri="{FF2B5EF4-FFF2-40B4-BE49-F238E27FC236}">
                <a16:creationId xmlns:a16="http://schemas.microsoft.com/office/drawing/2014/main" id="{AAAFD9F2-8988-9F54-BABF-381C53726E09}"/>
              </a:ext>
            </a:extLst>
          </xdr:cNvPr>
          <xdr:cNvSpPr/>
        </xdr:nvSpPr>
        <xdr:spPr>
          <a:xfrm>
            <a:off x="1702256" y="422489"/>
            <a:ext cx="22092" cy="49416"/>
          </a:xfrm>
          <a:custGeom>
            <a:avLst/>
            <a:gdLst/>
            <a:ahLst/>
            <a:cxnLst/>
            <a:rect l="0" t="0" r="0" b="0"/>
            <a:pathLst>
              <a:path w="22092" h="49416">
                <a:moveTo>
                  <a:pt x="0" y="0"/>
                </a:moveTo>
                <a:lnTo>
                  <a:pt x="18428" y="0"/>
                </a:lnTo>
                <a:lnTo>
                  <a:pt x="22092" y="644"/>
                </a:lnTo>
                <a:lnTo>
                  <a:pt x="22092" y="8503"/>
                </a:lnTo>
                <a:lnTo>
                  <a:pt x="18377" y="7836"/>
                </a:lnTo>
                <a:lnTo>
                  <a:pt x="8611" y="7836"/>
                </a:lnTo>
                <a:lnTo>
                  <a:pt x="8611" y="41580"/>
                </a:lnTo>
                <a:lnTo>
                  <a:pt x="18377" y="41580"/>
                </a:lnTo>
                <a:lnTo>
                  <a:pt x="22092" y="40933"/>
                </a:lnTo>
                <a:lnTo>
                  <a:pt x="22092" y="48758"/>
                </a:lnTo>
                <a:lnTo>
                  <a:pt x="18428" y="49416"/>
                </a:lnTo>
                <a:lnTo>
                  <a:pt x="0" y="49416"/>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4" name="Shape 55">
            <a:extLst>
              <a:ext uri="{FF2B5EF4-FFF2-40B4-BE49-F238E27FC236}">
                <a16:creationId xmlns:a16="http://schemas.microsoft.com/office/drawing/2014/main" id="{E5E7D535-3C45-4F96-35DA-EE1B0474545A}"/>
              </a:ext>
            </a:extLst>
          </xdr:cNvPr>
          <xdr:cNvSpPr/>
        </xdr:nvSpPr>
        <xdr:spPr>
          <a:xfrm>
            <a:off x="1724348" y="423134"/>
            <a:ext cx="22600" cy="48114"/>
          </a:xfrm>
          <a:custGeom>
            <a:avLst/>
            <a:gdLst/>
            <a:ahLst/>
            <a:cxnLst/>
            <a:rect l="0" t="0" r="0" b="0"/>
            <a:pathLst>
              <a:path w="22600" h="48114">
                <a:moveTo>
                  <a:pt x="0" y="0"/>
                </a:moveTo>
                <a:lnTo>
                  <a:pt x="6953" y="1223"/>
                </a:lnTo>
                <a:cubicBezTo>
                  <a:pt x="10179" y="2480"/>
                  <a:pt x="12960" y="4207"/>
                  <a:pt x="15284" y="6417"/>
                </a:cubicBezTo>
                <a:cubicBezTo>
                  <a:pt x="17621" y="8627"/>
                  <a:pt x="19425" y="11243"/>
                  <a:pt x="20682" y="14253"/>
                </a:cubicBezTo>
                <a:cubicBezTo>
                  <a:pt x="21965" y="17263"/>
                  <a:pt x="22600" y="20514"/>
                  <a:pt x="22600" y="23994"/>
                </a:cubicBezTo>
                <a:cubicBezTo>
                  <a:pt x="22600" y="27474"/>
                  <a:pt x="21965" y="30737"/>
                  <a:pt x="20682" y="33773"/>
                </a:cubicBezTo>
                <a:cubicBezTo>
                  <a:pt x="19425" y="36808"/>
                  <a:pt x="17621" y="39437"/>
                  <a:pt x="15284" y="41634"/>
                </a:cubicBezTo>
                <a:cubicBezTo>
                  <a:pt x="12960" y="43857"/>
                  <a:pt x="10179" y="45596"/>
                  <a:pt x="6953" y="46866"/>
                </a:cubicBezTo>
                <a:lnTo>
                  <a:pt x="0" y="48114"/>
                </a:lnTo>
                <a:lnTo>
                  <a:pt x="0" y="40289"/>
                </a:lnTo>
                <a:lnTo>
                  <a:pt x="3359" y="39704"/>
                </a:lnTo>
                <a:cubicBezTo>
                  <a:pt x="5493" y="38865"/>
                  <a:pt x="7296" y="37710"/>
                  <a:pt x="8782" y="36224"/>
                </a:cubicBezTo>
                <a:cubicBezTo>
                  <a:pt x="10268" y="34725"/>
                  <a:pt x="11424" y="32960"/>
                  <a:pt x="12249" y="30903"/>
                </a:cubicBezTo>
                <a:cubicBezTo>
                  <a:pt x="13075" y="28845"/>
                  <a:pt x="13481" y="26585"/>
                  <a:pt x="13481" y="24133"/>
                </a:cubicBezTo>
                <a:cubicBezTo>
                  <a:pt x="13481" y="21670"/>
                  <a:pt x="13075" y="19422"/>
                  <a:pt x="12249" y="17364"/>
                </a:cubicBezTo>
                <a:cubicBezTo>
                  <a:pt x="11424" y="15307"/>
                  <a:pt x="10268" y="13529"/>
                  <a:pt x="8782" y="12018"/>
                </a:cubicBezTo>
                <a:cubicBezTo>
                  <a:pt x="7296" y="10494"/>
                  <a:pt x="5493" y="9325"/>
                  <a:pt x="3359" y="8462"/>
                </a:cubicBezTo>
                <a:lnTo>
                  <a:pt x="0" y="7859"/>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5" name="Shape 56">
            <a:extLst>
              <a:ext uri="{FF2B5EF4-FFF2-40B4-BE49-F238E27FC236}">
                <a16:creationId xmlns:a16="http://schemas.microsoft.com/office/drawing/2014/main" id="{47160A41-09FC-5FCC-5C33-332F809EFDA7}"/>
              </a:ext>
            </a:extLst>
          </xdr:cNvPr>
          <xdr:cNvSpPr/>
        </xdr:nvSpPr>
        <xdr:spPr>
          <a:xfrm>
            <a:off x="46923" y="46916"/>
            <a:ext cx="405028" cy="434632"/>
          </a:xfrm>
          <a:custGeom>
            <a:avLst/>
            <a:gdLst/>
            <a:ahLst/>
            <a:cxnLst/>
            <a:rect l="0" t="0" r="0" b="0"/>
            <a:pathLst>
              <a:path w="405028" h="434632">
                <a:moveTo>
                  <a:pt x="0" y="0"/>
                </a:moveTo>
                <a:lnTo>
                  <a:pt x="215862" y="0"/>
                </a:lnTo>
                <a:cubicBezTo>
                  <a:pt x="285661" y="0"/>
                  <a:pt x="333946" y="18263"/>
                  <a:pt x="364604" y="49581"/>
                </a:cubicBezTo>
                <a:cubicBezTo>
                  <a:pt x="391350" y="75667"/>
                  <a:pt x="405028" y="110884"/>
                  <a:pt x="405028" y="155892"/>
                </a:cubicBezTo>
                <a:lnTo>
                  <a:pt x="405028" y="157188"/>
                </a:lnTo>
                <a:cubicBezTo>
                  <a:pt x="405028" y="226974"/>
                  <a:pt x="367843" y="273304"/>
                  <a:pt x="311112" y="297434"/>
                </a:cubicBezTo>
                <a:lnTo>
                  <a:pt x="404990" y="434632"/>
                </a:lnTo>
                <a:lnTo>
                  <a:pt x="259347" y="434632"/>
                </a:lnTo>
                <a:lnTo>
                  <a:pt x="181966" y="318313"/>
                </a:lnTo>
                <a:lnTo>
                  <a:pt x="126517" y="318313"/>
                </a:lnTo>
                <a:lnTo>
                  <a:pt x="126517" y="434632"/>
                </a:lnTo>
                <a:lnTo>
                  <a:pt x="0" y="434632"/>
                </a:lnTo>
                <a:lnTo>
                  <a:pt x="0" y="0"/>
                </a:lnTo>
                <a:close/>
              </a:path>
            </a:pathLst>
          </a:custGeom>
          <a:ln w="0" cap="flat">
            <a:miter lim="127000"/>
          </a:ln>
        </xdr:spPr>
        <xdr:style>
          <a:lnRef idx="0">
            <a:srgbClr val="000000">
              <a:alpha val="0"/>
            </a:srgbClr>
          </a:lnRef>
          <a:fillRef idx="1">
            <a:srgbClr val="283643"/>
          </a:fillRef>
          <a:effectRef idx="0">
            <a:scrgbClr r="0" g="0" b="0"/>
          </a:effectRef>
          <a:fontRef idx="none"/>
        </xdr:style>
        <xdr:txBody>
          <a:bodyPr wrap="square"/>
          <a:lstStyle/>
          <a:p>
            <a:endParaRPr lang="es-DO"/>
          </a:p>
        </xdr:txBody>
      </xdr:sp>
      <xdr:sp macro="" textlink="">
        <xdr:nvSpPr>
          <xdr:cNvPr id="56" name="Shape 57">
            <a:extLst>
              <a:ext uri="{FF2B5EF4-FFF2-40B4-BE49-F238E27FC236}">
                <a16:creationId xmlns:a16="http://schemas.microsoft.com/office/drawing/2014/main" id="{2348ADFD-B2E4-C6DF-FB88-E9FDDC79680D}"/>
              </a:ext>
            </a:extLst>
          </xdr:cNvPr>
          <xdr:cNvSpPr/>
        </xdr:nvSpPr>
        <xdr:spPr>
          <a:xfrm>
            <a:off x="186848" y="106977"/>
            <a:ext cx="52210" cy="104923"/>
          </a:xfrm>
          <a:custGeom>
            <a:avLst/>
            <a:gdLst/>
            <a:ahLst/>
            <a:cxnLst/>
            <a:rect l="0" t="0" r="0" b="0"/>
            <a:pathLst>
              <a:path w="52210" h="104923">
                <a:moveTo>
                  <a:pt x="52210" y="0"/>
                </a:moveTo>
                <a:lnTo>
                  <a:pt x="52210" y="104923"/>
                </a:lnTo>
                <a:lnTo>
                  <a:pt x="32385" y="101237"/>
                </a:lnTo>
                <a:cubicBezTo>
                  <a:pt x="26162" y="98756"/>
                  <a:pt x="20396" y="95038"/>
                  <a:pt x="15088" y="90091"/>
                </a:cubicBezTo>
                <a:cubicBezTo>
                  <a:pt x="5029" y="79601"/>
                  <a:pt x="0" y="67155"/>
                  <a:pt x="0" y="52753"/>
                </a:cubicBezTo>
                <a:cubicBezTo>
                  <a:pt x="0" y="38084"/>
                  <a:pt x="5029" y="25575"/>
                  <a:pt x="15088" y="15225"/>
                </a:cubicBezTo>
                <a:cubicBezTo>
                  <a:pt x="20326" y="10138"/>
                  <a:pt x="26057" y="6322"/>
                  <a:pt x="32280" y="3777"/>
                </a:cubicBezTo>
                <a:lnTo>
                  <a:pt x="52210"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7" name="Shape 58">
            <a:extLst>
              <a:ext uri="{FF2B5EF4-FFF2-40B4-BE49-F238E27FC236}">
                <a16:creationId xmlns:a16="http://schemas.microsoft.com/office/drawing/2014/main" id="{0187CFE7-7AE2-D8B0-F273-457F685468A7}"/>
              </a:ext>
            </a:extLst>
          </xdr:cNvPr>
          <xdr:cNvSpPr/>
        </xdr:nvSpPr>
        <xdr:spPr>
          <a:xfrm>
            <a:off x="179926" y="99869"/>
            <a:ext cx="59131" cy="120556"/>
          </a:xfrm>
          <a:custGeom>
            <a:avLst/>
            <a:gdLst/>
            <a:ahLst/>
            <a:cxnLst/>
            <a:rect l="0" t="0" r="0" b="0"/>
            <a:pathLst>
              <a:path w="59131" h="120556">
                <a:moveTo>
                  <a:pt x="59131" y="0"/>
                </a:moveTo>
                <a:lnTo>
                  <a:pt x="59131" y="3275"/>
                </a:lnTo>
                <a:lnTo>
                  <a:pt x="37886" y="7309"/>
                </a:lnTo>
                <a:cubicBezTo>
                  <a:pt x="31188" y="10057"/>
                  <a:pt x="25019" y="14185"/>
                  <a:pt x="19380" y="19703"/>
                </a:cubicBezTo>
                <a:cubicBezTo>
                  <a:pt x="8357" y="30574"/>
                  <a:pt x="2857" y="43947"/>
                  <a:pt x="2857" y="59860"/>
                </a:cubicBezTo>
                <a:cubicBezTo>
                  <a:pt x="2857" y="75647"/>
                  <a:pt x="8357" y="89020"/>
                  <a:pt x="19380" y="100056"/>
                </a:cubicBezTo>
                <a:cubicBezTo>
                  <a:pt x="24949" y="105492"/>
                  <a:pt x="31080" y="109562"/>
                  <a:pt x="37776" y="112273"/>
                </a:cubicBezTo>
                <a:lnTo>
                  <a:pt x="59131" y="116257"/>
                </a:lnTo>
                <a:lnTo>
                  <a:pt x="59131" y="120556"/>
                </a:lnTo>
                <a:lnTo>
                  <a:pt x="36862" y="116107"/>
                </a:lnTo>
                <a:cubicBezTo>
                  <a:pt x="29823" y="113083"/>
                  <a:pt x="23311" y="108546"/>
                  <a:pt x="17323" y="102494"/>
                </a:cubicBezTo>
                <a:cubicBezTo>
                  <a:pt x="5766" y="91204"/>
                  <a:pt x="0" y="77120"/>
                  <a:pt x="0" y="60267"/>
                </a:cubicBezTo>
                <a:cubicBezTo>
                  <a:pt x="0" y="43274"/>
                  <a:pt x="5766" y="28999"/>
                  <a:pt x="17323" y="17442"/>
                </a:cubicBezTo>
                <a:cubicBezTo>
                  <a:pt x="23381" y="11588"/>
                  <a:pt x="29928" y="7206"/>
                  <a:pt x="36966" y="4288"/>
                </a:cubicBezTo>
                <a:lnTo>
                  <a:pt x="59131"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8" name="Shape 59">
            <a:extLst>
              <a:ext uri="{FF2B5EF4-FFF2-40B4-BE49-F238E27FC236}">
                <a16:creationId xmlns:a16="http://schemas.microsoft.com/office/drawing/2014/main" id="{38CD8C51-7448-50BF-2891-FFC3C621F684}"/>
              </a:ext>
            </a:extLst>
          </xdr:cNvPr>
          <xdr:cNvSpPr/>
        </xdr:nvSpPr>
        <xdr:spPr>
          <a:xfrm>
            <a:off x="239057" y="106936"/>
            <a:ext cx="52210" cy="105004"/>
          </a:xfrm>
          <a:custGeom>
            <a:avLst/>
            <a:gdLst/>
            <a:ahLst/>
            <a:cxnLst/>
            <a:rect l="0" t="0" r="0" b="0"/>
            <a:pathLst>
              <a:path w="52210" h="105004">
                <a:moveTo>
                  <a:pt x="216" y="0"/>
                </a:moveTo>
                <a:cubicBezTo>
                  <a:pt x="14199" y="0"/>
                  <a:pt x="26327" y="5093"/>
                  <a:pt x="36525" y="15265"/>
                </a:cubicBezTo>
                <a:cubicBezTo>
                  <a:pt x="46990" y="25616"/>
                  <a:pt x="52210" y="38125"/>
                  <a:pt x="52210" y="52794"/>
                </a:cubicBezTo>
                <a:cubicBezTo>
                  <a:pt x="52210" y="67094"/>
                  <a:pt x="46990" y="79540"/>
                  <a:pt x="36525" y="90132"/>
                </a:cubicBezTo>
                <a:cubicBezTo>
                  <a:pt x="26187" y="100025"/>
                  <a:pt x="14084" y="105004"/>
                  <a:pt x="216" y="105004"/>
                </a:cubicBezTo>
                <a:lnTo>
                  <a:pt x="0" y="104963"/>
                </a:lnTo>
                <a:lnTo>
                  <a:pt x="0" y="41"/>
                </a:lnTo>
                <a:lnTo>
                  <a:pt x="216"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59" name="Shape 60">
            <a:extLst>
              <a:ext uri="{FF2B5EF4-FFF2-40B4-BE49-F238E27FC236}">
                <a16:creationId xmlns:a16="http://schemas.microsoft.com/office/drawing/2014/main" id="{17642651-D1A6-A8BC-8853-E598051BB9AA}"/>
              </a:ext>
            </a:extLst>
          </xdr:cNvPr>
          <xdr:cNvSpPr/>
        </xdr:nvSpPr>
        <xdr:spPr>
          <a:xfrm>
            <a:off x="239057" y="99786"/>
            <a:ext cx="59982" cy="120726"/>
          </a:xfrm>
          <a:custGeom>
            <a:avLst/>
            <a:gdLst/>
            <a:ahLst/>
            <a:cxnLst/>
            <a:rect l="0" t="0" r="0" b="0"/>
            <a:pathLst>
              <a:path w="59982" h="120726">
                <a:moveTo>
                  <a:pt x="432" y="0"/>
                </a:moveTo>
                <a:cubicBezTo>
                  <a:pt x="16459" y="0"/>
                  <a:pt x="30620" y="5817"/>
                  <a:pt x="42850" y="17526"/>
                </a:cubicBezTo>
                <a:cubicBezTo>
                  <a:pt x="54267" y="29375"/>
                  <a:pt x="59982" y="43637"/>
                  <a:pt x="59982" y="60350"/>
                </a:cubicBezTo>
                <a:cubicBezTo>
                  <a:pt x="59982" y="76924"/>
                  <a:pt x="54267" y="91034"/>
                  <a:pt x="42850" y="102578"/>
                </a:cubicBezTo>
                <a:cubicBezTo>
                  <a:pt x="31013" y="114681"/>
                  <a:pt x="16878" y="120726"/>
                  <a:pt x="432" y="120726"/>
                </a:cubicBezTo>
                <a:lnTo>
                  <a:pt x="0" y="120640"/>
                </a:lnTo>
                <a:lnTo>
                  <a:pt x="0" y="116340"/>
                </a:lnTo>
                <a:lnTo>
                  <a:pt x="432" y="116421"/>
                </a:lnTo>
                <a:cubicBezTo>
                  <a:pt x="16205" y="116421"/>
                  <a:pt x="29528" y="111011"/>
                  <a:pt x="40399" y="100139"/>
                </a:cubicBezTo>
                <a:cubicBezTo>
                  <a:pt x="51283" y="89103"/>
                  <a:pt x="56706" y="75730"/>
                  <a:pt x="56706" y="59944"/>
                </a:cubicBezTo>
                <a:cubicBezTo>
                  <a:pt x="56706" y="44031"/>
                  <a:pt x="51283" y="30658"/>
                  <a:pt x="40399" y="19787"/>
                </a:cubicBezTo>
                <a:cubicBezTo>
                  <a:pt x="29375" y="8750"/>
                  <a:pt x="16053" y="3277"/>
                  <a:pt x="432" y="3277"/>
                </a:cubicBezTo>
                <a:lnTo>
                  <a:pt x="0" y="3359"/>
                </a:lnTo>
                <a:lnTo>
                  <a:pt x="0" y="84"/>
                </a:lnTo>
                <a:lnTo>
                  <a:pt x="432" y="0"/>
                </a:lnTo>
                <a:close/>
              </a:path>
            </a:pathLst>
          </a:custGeom>
          <a:ln w="0" cap="flat">
            <a:miter lim="127000"/>
          </a:ln>
        </xdr:spPr>
        <xdr:style>
          <a:lnRef idx="0">
            <a:srgbClr val="000000">
              <a:alpha val="0"/>
            </a:srgbClr>
          </a:lnRef>
          <a:fillRef idx="1">
            <a:srgbClr val="74B56E"/>
          </a:fillRef>
          <a:effectRef idx="0">
            <a:scrgbClr r="0" g="0" b="0"/>
          </a:effectRef>
          <a:fontRef idx="none"/>
        </xdr:style>
        <xdr:txBody>
          <a:bodyPr wrap="square"/>
          <a:lstStyle/>
          <a:p>
            <a:endParaRPr lang="es-DO"/>
          </a:p>
        </xdr:txBody>
      </xdr:sp>
      <xdr:sp macro="" textlink="">
        <xdr:nvSpPr>
          <xdr:cNvPr id="60" name="Shape 61">
            <a:extLst>
              <a:ext uri="{FF2B5EF4-FFF2-40B4-BE49-F238E27FC236}">
                <a16:creationId xmlns:a16="http://schemas.microsoft.com/office/drawing/2014/main" id="{F74D9204-9659-F1E9-C7E2-5354C3F87044}"/>
              </a:ext>
            </a:extLst>
          </xdr:cNvPr>
          <xdr:cNvSpPr/>
        </xdr:nvSpPr>
        <xdr:spPr>
          <a:xfrm>
            <a:off x="231329" y="168313"/>
            <a:ext cx="15088" cy="20180"/>
          </a:xfrm>
          <a:custGeom>
            <a:avLst/>
            <a:gdLst/>
            <a:ahLst/>
            <a:cxnLst/>
            <a:rect l="0" t="0" r="0" b="0"/>
            <a:pathLst>
              <a:path w="15088" h="20180">
                <a:moveTo>
                  <a:pt x="7747" y="0"/>
                </a:moveTo>
                <a:cubicBezTo>
                  <a:pt x="9639" y="0"/>
                  <a:pt x="11417" y="737"/>
                  <a:pt x="13056" y="2261"/>
                </a:cubicBezTo>
                <a:cubicBezTo>
                  <a:pt x="14415" y="3874"/>
                  <a:pt x="15088" y="5550"/>
                  <a:pt x="15088" y="7341"/>
                </a:cubicBezTo>
                <a:lnTo>
                  <a:pt x="15088" y="20180"/>
                </a:lnTo>
                <a:lnTo>
                  <a:pt x="0" y="20180"/>
                </a:lnTo>
                <a:lnTo>
                  <a:pt x="0" y="7341"/>
                </a:lnTo>
                <a:cubicBezTo>
                  <a:pt x="0" y="5448"/>
                  <a:pt x="800" y="3734"/>
                  <a:pt x="2438" y="2261"/>
                </a:cubicBezTo>
                <a:cubicBezTo>
                  <a:pt x="4077" y="737"/>
                  <a:pt x="5829" y="0"/>
                  <a:pt x="774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1" name="Shape 62">
            <a:extLst>
              <a:ext uri="{FF2B5EF4-FFF2-40B4-BE49-F238E27FC236}">
                <a16:creationId xmlns:a16="http://schemas.microsoft.com/office/drawing/2014/main" id="{DCDD28DD-3AC1-8A3C-DAF0-CF64998B5EDD}"/>
              </a:ext>
            </a:extLst>
          </xdr:cNvPr>
          <xdr:cNvSpPr/>
        </xdr:nvSpPr>
        <xdr:spPr>
          <a:xfrm>
            <a:off x="203173" y="160134"/>
            <a:ext cx="26721" cy="28359"/>
          </a:xfrm>
          <a:custGeom>
            <a:avLst/>
            <a:gdLst/>
            <a:ahLst/>
            <a:cxnLst/>
            <a:rect l="0" t="0" r="0" b="0"/>
            <a:pathLst>
              <a:path w="26721" h="28359">
                <a:moveTo>
                  <a:pt x="13462" y="0"/>
                </a:moveTo>
                <a:lnTo>
                  <a:pt x="16929" y="203"/>
                </a:lnTo>
                <a:cubicBezTo>
                  <a:pt x="19114" y="1054"/>
                  <a:pt x="20536" y="1930"/>
                  <a:pt x="21209" y="2858"/>
                </a:cubicBezTo>
                <a:lnTo>
                  <a:pt x="22225" y="4115"/>
                </a:lnTo>
                <a:cubicBezTo>
                  <a:pt x="23457" y="5321"/>
                  <a:pt x="24067" y="7074"/>
                  <a:pt x="24067" y="9385"/>
                </a:cubicBezTo>
                <a:lnTo>
                  <a:pt x="24067" y="17361"/>
                </a:lnTo>
                <a:lnTo>
                  <a:pt x="26721" y="28359"/>
                </a:lnTo>
                <a:lnTo>
                  <a:pt x="0" y="28359"/>
                </a:lnTo>
                <a:lnTo>
                  <a:pt x="2857" y="15913"/>
                </a:lnTo>
                <a:lnTo>
                  <a:pt x="2857" y="9385"/>
                </a:lnTo>
                <a:cubicBezTo>
                  <a:pt x="2857" y="6972"/>
                  <a:pt x="3937" y="4788"/>
                  <a:pt x="6121" y="2858"/>
                </a:cubicBezTo>
                <a:cubicBezTo>
                  <a:pt x="7074" y="1791"/>
                  <a:pt x="8572" y="914"/>
                  <a:pt x="10604" y="203"/>
                </a:cubicBezTo>
                <a:lnTo>
                  <a:pt x="13462" y="0"/>
                </a:ln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2" name="Shape 63">
            <a:extLst>
              <a:ext uri="{FF2B5EF4-FFF2-40B4-BE49-F238E27FC236}">
                <a16:creationId xmlns:a16="http://schemas.microsoft.com/office/drawing/2014/main" id="{7A59E780-6450-42AA-04A0-86AE29CE424F}"/>
              </a:ext>
            </a:extLst>
          </xdr:cNvPr>
          <xdr:cNvSpPr/>
        </xdr:nvSpPr>
        <xdr:spPr>
          <a:xfrm>
            <a:off x="249478" y="155257"/>
            <a:ext cx="23647" cy="33236"/>
          </a:xfrm>
          <a:custGeom>
            <a:avLst/>
            <a:gdLst/>
            <a:ahLst/>
            <a:cxnLst/>
            <a:rect l="0" t="0" r="0" b="0"/>
            <a:pathLst>
              <a:path w="23647" h="33236">
                <a:moveTo>
                  <a:pt x="11621" y="0"/>
                </a:moveTo>
                <a:lnTo>
                  <a:pt x="11811" y="0"/>
                </a:lnTo>
                <a:cubicBezTo>
                  <a:pt x="14542" y="0"/>
                  <a:pt x="17323" y="1079"/>
                  <a:pt x="20180" y="3277"/>
                </a:cubicBezTo>
                <a:cubicBezTo>
                  <a:pt x="22504" y="5550"/>
                  <a:pt x="23647" y="8357"/>
                  <a:pt x="23647" y="11608"/>
                </a:cubicBezTo>
                <a:lnTo>
                  <a:pt x="23647" y="33236"/>
                </a:lnTo>
                <a:lnTo>
                  <a:pt x="190" y="33236"/>
                </a:lnTo>
                <a:lnTo>
                  <a:pt x="0" y="31788"/>
                </a:lnTo>
                <a:lnTo>
                  <a:pt x="0" y="11608"/>
                </a:lnTo>
                <a:cubicBezTo>
                  <a:pt x="0" y="8217"/>
                  <a:pt x="1079" y="5423"/>
                  <a:pt x="3251" y="3277"/>
                </a:cubicBezTo>
                <a:cubicBezTo>
                  <a:pt x="6109" y="1079"/>
                  <a:pt x="8903" y="0"/>
                  <a:pt x="11621"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3" name="Shape 64">
            <a:extLst>
              <a:ext uri="{FF2B5EF4-FFF2-40B4-BE49-F238E27FC236}">
                <a16:creationId xmlns:a16="http://schemas.microsoft.com/office/drawing/2014/main" id="{27D24479-25C5-EDFA-F8FD-043249A4A29D}"/>
              </a:ext>
            </a:extLst>
          </xdr:cNvPr>
          <xdr:cNvSpPr/>
        </xdr:nvSpPr>
        <xdr:spPr>
          <a:xfrm>
            <a:off x="232129" y="154445"/>
            <a:ext cx="13056" cy="12814"/>
          </a:xfrm>
          <a:custGeom>
            <a:avLst/>
            <a:gdLst/>
            <a:ahLst/>
            <a:cxnLst/>
            <a:rect l="0" t="0" r="0" b="0"/>
            <a:pathLst>
              <a:path w="13056" h="12814">
                <a:moveTo>
                  <a:pt x="6744" y="0"/>
                </a:moveTo>
                <a:cubicBezTo>
                  <a:pt x="8496" y="0"/>
                  <a:pt x="10058" y="610"/>
                  <a:pt x="11430" y="1829"/>
                </a:cubicBezTo>
                <a:cubicBezTo>
                  <a:pt x="12510" y="2896"/>
                  <a:pt x="13056" y="4407"/>
                  <a:pt x="13056" y="6337"/>
                </a:cubicBezTo>
                <a:cubicBezTo>
                  <a:pt x="13056" y="8357"/>
                  <a:pt x="12510" y="9919"/>
                  <a:pt x="11430" y="11011"/>
                </a:cubicBezTo>
                <a:cubicBezTo>
                  <a:pt x="10058" y="12217"/>
                  <a:pt x="8496" y="12814"/>
                  <a:pt x="6744" y="12814"/>
                </a:cubicBezTo>
                <a:cubicBezTo>
                  <a:pt x="4966" y="12814"/>
                  <a:pt x="3327" y="12217"/>
                  <a:pt x="1854" y="11011"/>
                </a:cubicBezTo>
                <a:cubicBezTo>
                  <a:pt x="622" y="9360"/>
                  <a:pt x="0" y="7810"/>
                  <a:pt x="0" y="6337"/>
                </a:cubicBezTo>
                <a:cubicBezTo>
                  <a:pt x="0" y="4547"/>
                  <a:pt x="622" y="3035"/>
                  <a:pt x="1854" y="1829"/>
                </a:cubicBezTo>
                <a:cubicBezTo>
                  <a:pt x="3327" y="610"/>
                  <a:pt x="4966" y="0"/>
                  <a:pt x="6744"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4" name="Shape 65">
            <a:extLst>
              <a:ext uri="{FF2B5EF4-FFF2-40B4-BE49-F238E27FC236}">
                <a16:creationId xmlns:a16="http://schemas.microsoft.com/office/drawing/2014/main" id="{2DE89DE6-BDAC-38D9-27A0-973E4EB2954A}"/>
              </a:ext>
            </a:extLst>
          </xdr:cNvPr>
          <xdr:cNvSpPr/>
        </xdr:nvSpPr>
        <xdr:spPr>
          <a:xfrm>
            <a:off x="206234" y="139763"/>
            <a:ext cx="20599" cy="19571"/>
          </a:xfrm>
          <a:custGeom>
            <a:avLst/>
            <a:gdLst/>
            <a:ahLst/>
            <a:cxnLst/>
            <a:rect l="0" t="0" r="0" b="0"/>
            <a:pathLst>
              <a:path w="20599" h="19571">
                <a:moveTo>
                  <a:pt x="10198" y="0"/>
                </a:moveTo>
                <a:cubicBezTo>
                  <a:pt x="13335" y="0"/>
                  <a:pt x="15773" y="876"/>
                  <a:pt x="17526" y="2642"/>
                </a:cubicBezTo>
                <a:cubicBezTo>
                  <a:pt x="19583" y="4940"/>
                  <a:pt x="20599" y="7264"/>
                  <a:pt x="20599" y="9576"/>
                </a:cubicBezTo>
                <a:cubicBezTo>
                  <a:pt x="20599" y="12167"/>
                  <a:pt x="19583" y="14567"/>
                  <a:pt x="17526" y="16713"/>
                </a:cubicBezTo>
                <a:cubicBezTo>
                  <a:pt x="15367" y="18593"/>
                  <a:pt x="12916" y="19571"/>
                  <a:pt x="10198" y="19571"/>
                </a:cubicBezTo>
                <a:cubicBezTo>
                  <a:pt x="7747" y="19571"/>
                  <a:pt x="5372" y="18593"/>
                  <a:pt x="3061" y="16713"/>
                </a:cubicBezTo>
                <a:cubicBezTo>
                  <a:pt x="1016" y="14681"/>
                  <a:pt x="0" y="12306"/>
                  <a:pt x="0" y="9576"/>
                </a:cubicBezTo>
                <a:cubicBezTo>
                  <a:pt x="0" y="6985"/>
                  <a:pt x="1016" y="4661"/>
                  <a:pt x="3061" y="2642"/>
                </a:cubicBezTo>
                <a:cubicBezTo>
                  <a:pt x="4826" y="876"/>
                  <a:pt x="7214" y="0"/>
                  <a:pt x="10198"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5" name="Shape 66">
            <a:extLst>
              <a:ext uri="{FF2B5EF4-FFF2-40B4-BE49-F238E27FC236}">
                <a16:creationId xmlns:a16="http://schemas.microsoft.com/office/drawing/2014/main" id="{E7B6E202-F747-728C-130B-307E110B3229}"/>
              </a:ext>
            </a:extLst>
          </xdr:cNvPr>
          <xdr:cNvSpPr/>
        </xdr:nvSpPr>
        <xdr:spPr>
          <a:xfrm>
            <a:off x="248665" y="130975"/>
            <a:ext cx="23647" cy="22631"/>
          </a:xfrm>
          <a:custGeom>
            <a:avLst/>
            <a:gdLst/>
            <a:ahLst/>
            <a:cxnLst/>
            <a:rect l="0" t="0" r="0" b="0"/>
            <a:pathLst>
              <a:path w="23647" h="22631">
                <a:moveTo>
                  <a:pt x="12027" y="0"/>
                </a:moveTo>
                <a:cubicBezTo>
                  <a:pt x="15557" y="0"/>
                  <a:pt x="18415" y="1079"/>
                  <a:pt x="20587" y="3251"/>
                </a:cubicBezTo>
                <a:cubicBezTo>
                  <a:pt x="22631" y="5321"/>
                  <a:pt x="23647" y="7963"/>
                  <a:pt x="23647" y="11214"/>
                </a:cubicBezTo>
                <a:cubicBezTo>
                  <a:pt x="23647" y="14503"/>
                  <a:pt x="22631" y="17183"/>
                  <a:pt x="20587" y="19380"/>
                </a:cubicBezTo>
                <a:cubicBezTo>
                  <a:pt x="18275" y="21565"/>
                  <a:pt x="15431" y="22631"/>
                  <a:pt x="12027" y="22631"/>
                </a:cubicBezTo>
                <a:cubicBezTo>
                  <a:pt x="8636" y="22631"/>
                  <a:pt x="5842" y="21565"/>
                  <a:pt x="3670" y="19380"/>
                </a:cubicBezTo>
                <a:cubicBezTo>
                  <a:pt x="1232" y="17183"/>
                  <a:pt x="0" y="14503"/>
                  <a:pt x="0" y="11214"/>
                </a:cubicBezTo>
                <a:cubicBezTo>
                  <a:pt x="0" y="8357"/>
                  <a:pt x="1232" y="5715"/>
                  <a:pt x="3670" y="3251"/>
                </a:cubicBezTo>
                <a:cubicBezTo>
                  <a:pt x="5702" y="1079"/>
                  <a:pt x="8496" y="0"/>
                  <a:pt x="12027" y="0"/>
                </a:cubicBezTo>
                <a:close/>
              </a:path>
            </a:pathLst>
          </a:custGeom>
          <a:ln w="0" cap="flat">
            <a:miter lim="127000"/>
          </a:ln>
        </xdr:spPr>
        <xdr:style>
          <a:lnRef idx="0">
            <a:srgbClr val="000000">
              <a:alpha val="0"/>
            </a:srgbClr>
          </a:lnRef>
          <a:fillRef idx="1">
            <a:srgbClr val="F7F8F1"/>
          </a:fillRef>
          <a:effectRef idx="0">
            <a:scrgbClr r="0" g="0" b="0"/>
          </a:effectRef>
          <a:fontRef idx="none"/>
        </xdr:style>
        <xdr:txBody>
          <a:bodyPr wrap="square"/>
          <a:lstStyle/>
          <a:p>
            <a:endParaRPr lang="es-DO"/>
          </a:p>
        </xdr:txBody>
      </xdr:sp>
      <xdr:sp macro="" textlink="">
        <xdr:nvSpPr>
          <xdr:cNvPr id="66" name="Shape 67">
            <a:extLst>
              <a:ext uri="{FF2B5EF4-FFF2-40B4-BE49-F238E27FC236}">
                <a16:creationId xmlns:a16="http://schemas.microsoft.com/office/drawing/2014/main" id="{8FE40DC0-D54D-3ED5-A8A7-B9CA2A59DBC2}"/>
              </a:ext>
            </a:extLst>
          </xdr:cNvPr>
          <xdr:cNvSpPr/>
        </xdr:nvSpPr>
        <xdr:spPr>
          <a:xfrm>
            <a:off x="42614" y="125210"/>
            <a:ext cx="288366" cy="193891"/>
          </a:xfrm>
          <a:custGeom>
            <a:avLst/>
            <a:gdLst/>
            <a:ahLst/>
            <a:cxnLst/>
            <a:rect l="0" t="0" r="0" b="0"/>
            <a:pathLst>
              <a:path w="288366" h="193891">
                <a:moveTo>
                  <a:pt x="0" y="0"/>
                </a:moveTo>
                <a:cubicBezTo>
                  <a:pt x="864" y="15900"/>
                  <a:pt x="4750" y="29896"/>
                  <a:pt x="11633" y="42062"/>
                </a:cubicBezTo>
                <a:cubicBezTo>
                  <a:pt x="20015" y="56947"/>
                  <a:pt x="31229" y="69101"/>
                  <a:pt x="45250" y="78486"/>
                </a:cubicBezTo>
                <a:cubicBezTo>
                  <a:pt x="55880" y="86373"/>
                  <a:pt x="65100" y="92075"/>
                  <a:pt x="72847" y="95580"/>
                </a:cubicBezTo>
                <a:cubicBezTo>
                  <a:pt x="80607" y="99200"/>
                  <a:pt x="87757" y="102006"/>
                  <a:pt x="94259" y="104026"/>
                </a:cubicBezTo>
                <a:lnTo>
                  <a:pt x="99886" y="104026"/>
                </a:lnTo>
                <a:lnTo>
                  <a:pt x="112662" y="101778"/>
                </a:lnTo>
                <a:cubicBezTo>
                  <a:pt x="119799" y="101029"/>
                  <a:pt x="126924" y="103276"/>
                  <a:pt x="134074" y="108509"/>
                </a:cubicBezTo>
                <a:lnTo>
                  <a:pt x="148336" y="116408"/>
                </a:lnTo>
                <a:cubicBezTo>
                  <a:pt x="151232" y="116789"/>
                  <a:pt x="153403" y="117602"/>
                  <a:pt x="154902" y="118872"/>
                </a:cubicBezTo>
                <a:cubicBezTo>
                  <a:pt x="172060" y="127229"/>
                  <a:pt x="188519" y="130886"/>
                  <a:pt x="204292" y="129731"/>
                </a:cubicBezTo>
                <a:lnTo>
                  <a:pt x="208801" y="129731"/>
                </a:lnTo>
                <a:lnTo>
                  <a:pt x="211988" y="132918"/>
                </a:lnTo>
                <a:cubicBezTo>
                  <a:pt x="213131" y="133820"/>
                  <a:pt x="213868" y="135992"/>
                  <a:pt x="214249" y="139497"/>
                </a:cubicBezTo>
                <a:cubicBezTo>
                  <a:pt x="214249" y="143142"/>
                  <a:pt x="211938" y="145555"/>
                  <a:pt x="207289" y="146825"/>
                </a:cubicBezTo>
                <a:cubicBezTo>
                  <a:pt x="201295" y="148590"/>
                  <a:pt x="193523" y="149212"/>
                  <a:pt x="184010" y="148692"/>
                </a:cubicBezTo>
                <a:cubicBezTo>
                  <a:pt x="176251" y="147472"/>
                  <a:pt x="168567" y="146825"/>
                  <a:pt x="160934" y="146825"/>
                </a:cubicBezTo>
                <a:cubicBezTo>
                  <a:pt x="167196" y="154356"/>
                  <a:pt x="172758" y="158280"/>
                  <a:pt x="177622" y="158661"/>
                </a:cubicBezTo>
                <a:cubicBezTo>
                  <a:pt x="187770" y="159550"/>
                  <a:pt x="195669" y="159982"/>
                  <a:pt x="201295" y="159982"/>
                </a:cubicBezTo>
                <a:lnTo>
                  <a:pt x="213512" y="159982"/>
                </a:lnTo>
                <a:cubicBezTo>
                  <a:pt x="216129" y="159588"/>
                  <a:pt x="218885" y="159842"/>
                  <a:pt x="221767" y="160731"/>
                </a:cubicBezTo>
                <a:lnTo>
                  <a:pt x="223634" y="156045"/>
                </a:lnTo>
                <a:cubicBezTo>
                  <a:pt x="224130" y="151625"/>
                  <a:pt x="224955" y="148463"/>
                  <a:pt x="226085" y="146456"/>
                </a:cubicBezTo>
                <a:lnTo>
                  <a:pt x="231153" y="137071"/>
                </a:lnTo>
                <a:cubicBezTo>
                  <a:pt x="232766" y="136296"/>
                  <a:pt x="234213" y="136233"/>
                  <a:pt x="235471" y="136881"/>
                </a:cubicBezTo>
                <a:cubicBezTo>
                  <a:pt x="236233" y="137287"/>
                  <a:pt x="236588" y="137871"/>
                  <a:pt x="236588" y="138786"/>
                </a:cubicBezTo>
                <a:lnTo>
                  <a:pt x="235661" y="144971"/>
                </a:lnTo>
                <a:lnTo>
                  <a:pt x="235661" y="148692"/>
                </a:lnTo>
                <a:cubicBezTo>
                  <a:pt x="238150" y="144971"/>
                  <a:pt x="239598" y="142862"/>
                  <a:pt x="239967" y="142519"/>
                </a:cubicBezTo>
                <a:lnTo>
                  <a:pt x="244107" y="136144"/>
                </a:lnTo>
                <a:cubicBezTo>
                  <a:pt x="246977" y="133261"/>
                  <a:pt x="249123" y="131737"/>
                  <a:pt x="250482" y="131610"/>
                </a:cubicBezTo>
                <a:cubicBezTo>
                  <a:pt x="252247" y="130721"/>
                  <a:pt x="253987" y="130696"/>
                  <a:pt x="255740" y="131445"/>
                </a:cubicBezTo>
                <a:cubicBezTo>
                  <a:pt x="257874" y="133325"/>
                  <a:pt x="258928" y="134442"/>
                  <a:pt x="258928" y="134823"/>
                </a:cubicBezTo>
                <a:lnTo>
                  <a:pt x="257442" y="136881"/>
                </a:lnTo>
                <a:lnTo>
                  <a:pt x="251054" y="149479"/>
                </a:lnTo>
                <a:lnTo>
                  <a:pt x="261379" y="144564"/>
                </a:lnTo>
                <a:cubicBezTo>
                  <a:pt x="266014" y="142329"/>
                  <a:pt x="269202" y="141059"/>
                  <a:pt x="270955" y="140830"/>
                </a:cubicBezTo>
                <a:cubicBezTo>
                  <a:pt x="275222" y="139179"/>
                  <a:pt x="278346" y="138786"/>
                  <a:pt x="280340" y="139497"/>
                </a:cubicBezTo>
                <a:cubicBezTo>
                  <a:pt x="283477" y="140259"/>
                  <a:pt x="285534" y="141618"/>
                  <a:pt x="286537" y="143662"/>
                </a:cubicBezTo>
                <a:cubicBezTo>
                  <a:pt x="288049" y="146787"/>
                  <a:pt x="288366" y="148590"/>
                  <a:pt x="287477" y="149085"/>
                </a:cubicBezTo>
                <a:lnTo>
                  <a:pt x="270015" y="157696"/>
                </a:lnTo>
                <a:cubicBezTo>
                  <a:pt x="261887" y="161849"/>
                  <a:pt x="252247" y="168847"/>
                  <a:pt x="241097" y="178753"/>
                </a:cubicBezTo>
                <a:lnTo>
                  <a:pt x="199238" y="191554"/>
                </a:lnTo>
                <a:cubicBezTo>
                  <a:pt x="192710" y="193408"/>
                  <a:pt x="187820" y="193891"/>
                  <a:pt x="184569" y="193027"/>
                </a:cubicBezTo>
                <a:cubicBezTo>
                  <a:pt x="178435" y="193027"/>
                  <a:pt x="173380" y="192532"/>
                  <a:pt x="169367" y="191554"/>
                </a:cubicBezTo>
                <a:cubicBezTo>
                  <a:pt x="156223" y="190030"/>
                  <a:pt x="142888" y="187033"/>
                  <a:pt x="129362" y="182524"/>
                </a:cubicBezTo>
                <a:cubicBezTo>
                  <a:pt x="105715" y="175870"/>
                  <a:pt x="81852" y="164605"/>
                  <a:pt x="57823" y="148692"/>
                </a:cubicBezTo>
                <a:lnTo>
                  <a:pt x="43929" y="138367"/>
                </a:lnTo>
                <a:lnTo>
                  <a:pt x="0" y="190767"/>
                </a:lnTo>
                <a:lnTo>
                  <a:pt x="0"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7" name="Shape 68">
            <a:extLst>
              <a:ext uri="{FF2B5EF4-FFF2-40B4-BE49-F238E27FC236}">
                <a16:creationId xmlns:a16="http://schemas.microsoft.com/office/drawing/2014/main" id="{94F66281-D670-43DB-D112-9B69EC33EE30}"/>
              </a:ext>
            </a:extLst>
          </xdr:cNvPr>
          <xdr:cNvSpPr/>
        </xdr:nvSpPr>
        <xdr:spPr>
          <a:xfrm>
            <a:off x="1037754" y="68131"/>
            <a:ext cx="41935" cy="85471"/>
          </a:xfrm>
          <a:custGeom>
            <a:avLst/>
            <a:gdLst/>
            <a:ahLst/>
            <a:cxnLst/>
            <a:rect l="0" t="0" r="0" b="0"/>
            <a:pathLst>
              <a:path w="41935" h="85471">
                <a:moveTo>
                  <a:pt x="24841" y="0"/>
                </a:moveTo>
                <a:lnTo>
                  <a:pt x="41935" y="0"/>
                </a:lnTo>
                <a:lnTo>
                  <a:pt x="41935" y="85471"/>
                </a:lnTo>
                <a:lnTo>
                  <a:pt x="18783" y="85471"/>
                </a:lnTo>
                <a:lnTo>
                  <a:pt x="18783" y="21946"/>
                </a:lnTo>
                <a:lnTo>
                  <a:pt x="4483" y="25222"/>
                </a:lnTo>
                <a:lnTo>
                  <a:pt x="0" y="7036"/>
                </a:lnTo>
                <a:lnTo>
                  <a:pt x="2484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8" name="Shape 69">
            <a:extLst>
              <a:ext uri="{FF2B5EF4-FFF2-40B4-BE49-F238E27FC236}">
                <a16:creationId xmlns:a16="http://schemas.microsoft.com/office/drawing/2014/main" id="{CD6DC508-5074-AF24-CB85-3844B8C4AC6E}"/>
              </a:ext>
            </a:extLst>
          </xdr:cNvPr>
          <xdr:cNvSpPr/>
        </xdr:nvSpPr>
        <xdr:spPr>
          <a:xfrm>
            <a:off x="1092900" y="67069"/>
            <a:ext cx="39275" cy="88239"/>
          </a:xfrm>
          <a:custGeom>
            <a:avLst/>
            <a:gdLst/>
            <a:ahLst/>
            <a:cxnLst/>
            <a:rect l="0" t="0" r="0" b="0"/>
            <a:pathLst>
              <a:path w="39275" h="88239">
                <a:moveTo>
                  <a:pt x="39275" y="0"/>
                </a:moveTo>
                <a:lnTo>
                  <a:pt x="39275" y="20897"/>
                </a:lnTo>
                <a:lnTo>
                  <a:pt x="39154" y="20827"/>
                </a:lnTo>
                <a:cubicBezTo>
                  <a:pt x="29820" y="20827"/>
                  <a:pt x="23635" y="30276"/>
                  <a:pt x="23635" y="43865"/>
                </a:cubicBezTo>
                <a:lnTo>
                  <a:pt x="23635" y="44106"/>
                </a:lnTo>
                <a:cubicBezTo>
                  <a:pt x="23635" y="50895"/>
                  <a:pt x="25210" y="56714"/>
                  <a:pt x="27967" y="60837"/>
                </a:cubicBezTo>
                <a:lnTo>
                  <a:pt x="39275" y="67316"/>
                </a:lnTo>
                <a:lnTo>
                  <a:pt x="39275" y="88213"/>
                </a:lnTo>
                <a:lnTo>
                  <a:pt x="39154" y="88239"/>
                </a:lnTo>
                <a:cubicBezTo>
                  <a:pt x="14910" y="88239"/>
                  <a:pt x="0" y="68351"/>
                  <a:pt x="0" y="44348"/>
                </a:cubicBezTo>
                <a:lnTo>
                  <a:pt x="0" y="44106"/>
                </a:lnTo>
                <a:cubicBezTo>
                  <a:pt x="0" y="26104"/>
                  <a:pt x="8594" y="10281"/>
                  <a:pt x="23065" y="3494"/>
                </a:cubicBezTo>
                <a:lnTo>
                  <a:pt x="39275"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sp macro="" textlink="">
        <xdr:nvSpPr>
          <xdr:cNvPr id="69" name="Shape 70">
            <a:extLst>
              <a:ext uri="{FF2B5EF4-FFF2-40B4-BE49-F238E27FC236}">
                <a16:creationId xmlns:a16="http://schemas.microsoft.com/office/drawing/2014/main" id="{F9C3BFD6-DD01-F7DC-6660-0EC771BCC99E}"/>
              </a:ext>
            </a:extLst>
          </xdr:cNvPr>
          <xdr:cNvSpPr/>
        </xdr:nvSpPr>
        <xdr:spPr>
          <a:xfrm>
            <a:off x="1132175" y="67043"/>
            <a:ext cx="39275" cy="88239"/>
          </a:xfrm>
          <a:custGeom>
            <a:avLst/>
            <a:gdLst/>
            <a:ahLst/>
            <a:cxnLst/>
            <a:rect l="0" t="0" r="0" b="0"/>
            <a:pathLst>
              <a:path w="39275" h="88239">
                <a:moveTo>
                  <a:pt x="121" y="0"/>
                </a:moveTo>
                <a:cubicBezTo>
                  <a:pt x="24238" y="0"/>
                  <a:pt x="39275" y="19888"/>
                  <a:pt x="39275" y="43891"/>
                </a:cubicBezTo>
                <a:lnTo>
                  <a:pt x="39275" y="44132"/>
                </a:lnTo>
                <a:cubicBezTo>
                  <a:pt x="39275" y="62135"/>
                  <a:pt x="30752" y="77958"/>
                  <a:pt x="16263" y="84745"/>
                </a:cubicBezTo>
                <a:lnTo>
                  <a:pt x="0" y="88239"/>
                </a:lnTo>
                <a:lnTo>
                  <a:pt x="0" y="67342"/>
                </a:lnTo>
                <a:lnTo>
                  <a:pt x="121" y="67412"/>
                </a:lnTo>
                <a:cubicBezTo>
                  <a:pt x="9582" y="67412"/>
                  <a:pt x="15640" y="57823"/>
                  <a:pt x="15640" y="44374"/>
                </a:cubicBezTo>
                <a:lnTo>
                  <a:pt x="15640" y="44132"/>
                </a:lnTo>
                <a:cubicBezTo>
                  <a:pt x="15640" y="37401"/>
                  <a:pt x="14033" y="31582"/>
                  <a:pt x="11260" y="27445"/>
                </a:cubicBezTo>
                <a:lnTo>
                  <a:pt x="0" y="20923"/>
                </a:lnTo>
                <a:lnTo>
                  <a:pt x="0" y="26"/>
                </a:lnTo>
                <a:lnTo>
                  <a:pt x="121" y="0"/>
                </a:ln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DO"/>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123370</xdr:colOff>
      <xdr:row>0</xdr:row>
      <xdr:rowOff>108858</xdr:rowOff>
    </xdr:from>
    <xdr:to>
      <xdr:col>1</xdr:col>
      <xdr:colOff>345620</xdr:colOff>
      <xdr:row>4</xdr:row>
      <xdr:rowOff>111125</xdr:rowOff>
    </xdr:to>
    <xdr:pic>
      <xdr:nvPicPr>
        <xdr:cNvPr id="2" name="Imagen 1">
          <a:extLst>
            <a:ext uri="{FF2B5EF4-FFF2-40B4-BE49-F238E27FC236}">
              <a16:creationId xmlns:a16="http://schemas.microsoft.com/office/drawing/2014/main" id="{ADC14A09-45A5-4D5B-972F-1E254A37A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70" y="108858"/>
          <a:ext cx="2714625" cy="76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osaura Mercedes Reynoso Hernández" id="{DEFD03B8-1D3D-4BB5-9D79-4E9588FE907F}" userId="S::rreynoso@sns.gob.do::fb845015-d33d-4d94-bc07-f9c43bc9067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49" dT="2021-05-18T20:58:22.49" personId="{DEFD03B8-1D3D-4BB5-9D79-4E9588FE907F}" id="{F03E46A3-4D7F-444B-BF8A-41D64DB596D0}">
    <text>Abono $2,634,010.78</text>
  </threadedComment>
  <threadedComment ref="E965" dT="2021-06-04T13:50:34.77" personId="{DEFD03B8-1D3D-4BB5-9D79-4E9588FE907F}" id="{AB27FA58-60AB-4F02-8687-5E2CE0199103}">
    <text>Se realizo un abono mediante el libramiento 2992.</text>
  </threadedComment>
</ThreadedComments>
</file>

<file path=xl/threadedComments/threadedComment2.xml><?xml version="1.0" encoding="utf-8"?>
<ThreadedComments xmlns="http://schemas.microsoft.com/office/spreadsheetml/2018/threadedcomments" xmlns:x="http://schemas.openxmlformats.org/spreadsheetml/2006/main">
  <threadedComment ref="E149" dT="2021-06-04T13:50:34.77" personId="{DEFD03B8-1D3D-4BB5-9D79-4E9588FE907F}" id="{57731B49-647A-4483-ADE3-FEA6EB43EED4}">
    <text>Se realizo un abono mediante el libramiento 2992.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C37B-7EA0-4213-8887-9BF7E4B3D89D}">
  <dimension ref="A1:H1770"/>
  <sheetViews>
    <sheetView view="pageBreakPreview" zoomScale="60" zoomScaleNormal="70" workbookViewId="0">
      <selection activeCell="C676" sqref="C676"/>
    </sheetView>
  </sheetViews>
  <sheetFormatPr baseColWidth="10" defaultColWidth="11.42578125" defaultRowHeight="15" x14ac:dyDescent="0.25"/>
  <cols>
    <col min="1" max="1" width="26" customWidth="1"/>
    <col min="2" max="2" width="22.28515625" customWidth="1"/>
    <col min="3" max="3" width="63" bestFit="1" customWidth="1"/>
    <col min="4" max="4" width="113.28515625" customWidth="1"/>
    <col min="5" max="5" width="33" style="21" bestFit="1" customWidth="1"/>
    <col min="6" max="6" width="37.5703125" hidden="1" customWidth="1"/>
    <col min="7" max="7" width="24.42578125" hidden="1" customWidth="1"/>
    <col min="8" max="8" width="17.5703125" hidden="1" customWidth="1"/>
    <col min="221" max="221" width="21" customWidth="1"/>
    <col min="222" max="222" width="14.7109375" customWidth="1"/>
    <col min="223" max="223" width="46.5703125" customWidth="1"/>
    <col min="224" max="224" width="59.140625" customWidth="1"/>
    <col min="225" max="225" width="30.140625" customWidth="1"/>
    <col min="226" max="226" width="27" customWidth="1"/>
    <col min="227" max="227" width="22.7109375" customWidth="1"/>
    <col min="477" max="477" width="21" customWidth="1"/>
    <col min="478" max="478" width="14.7109375" customWidth="1"/>
    <col min="479" max="479" width="46.5703125" customWidth="1"/>
    <col min="480" max="480" width="59.140625" customWidth="1"/>
    <col min="481" max="481" width="30.140625" customWidth="1"/>
    <col min="482" max="482" width="27" customWidth="1"/>
    <col min="483" max="483" width="22.7109375" customWidth="1"/>
    <col min="733" max="733" width="21" customWidth="1"/>
    <col min="734" max="734" width="14.7109375" customWidth="1"/>
    <col min="735" max="735" width="46.5703125" customWidth="1"/>
    <col min="736" max="736" width="59.140625" customWidth="1"/>
    <col min="737" max="737" width="30.140625" customWidth="1"/>
    <col min="738" max="738" width="27" customWidth="1"/>
    <col min="739" max="739" width="22.7109375" customWidth="1"/>
    <col min="989" max="989" width="21" customWidth="1"/>
    <col min="990" max="990" width="14.7109375" customWidth="1"/>
    <col min="991" max="991" width="46.5703125" customWidth="1"/>
    <col min="992" max="992" width="59.140625" customWidth="1"/>
    <col min="993" max="993" width="30.140625" customWidth="1"/>
    <col min="994" max="994" width="27" customWidth="1"/>
    <col min="995" max="995" width="22.7109375" customWidth="1"/>
    <col min="1245" max="1245" width="21" customWidth="1"/>
    <col min="1246" max="1246" width="14.7109375" customWidth="1"/>
    <col min="1247" max="1247" width="46.5703125" customWidth="1"/>
    <col min="1248" max="1248" width="59.140625" customWidth="1"/>
    <col min="1249" max="1249" width="30.140625" customWidth="1"/>
    <col min="1250" max="1250" width="27" customWidth="1"/>
    <col min="1251" max="1251" width="22.7109375" customWidth="1"/>
    <col min="1501" max="1501" width="21" customWidth="1"/>
    <col min="1502" max="1502" width="14.7109375" customWidth="1"/>
    <col min="1503" max="1503" width="46.5703125" customWidth="1"/>
    <col min="1504" max="1504" width="59.140625" customWidth="1"/>
    <col min="1505" max="1505" width="30.140625" customWidth="1"/>
    <col min="1506" max="1506" width="27" customWidth="1"/>
    <col min="1507" max="1507" width="22.7109375" customWidth="1"/>
    <col min="1757" max="1757" width="21" customWidth="1"/>
    <col min="1758" max="1758" width="14.7109375" customWidth="1"/>
    <col min="1759" max="1759" width="46.5703125" customWidth="1"/>
    <col min="1760" max="1760" width="59.140625" customWidth="1"/>
    <col min="1761" max="1761" width="30.140625" customWidth="1"/>
    <col min="1762" max="1762" width="27" customWidth="1"/>
    <col min="1763" max="1763" width="22.7109375" customWidth="1"/>
    <col min="2013" max="2013" width="21" customWidth="1"/>
    <col min="2014" max="2014" width="14.7109375" customWidth="1"/>
    <col min="2015" max="2015" width="46.5703125" customWidth="1"/>
    <col min="2016" max="2016" width="59.140625" customWidth="1"/>
    <col min="2017" max="2017" width="30.140625" customWidth="1"/>
    <col min="2018" max="2018" width="27" customWidth="1"/>
    <col min="2019" max="2019" width="22.7109375" customWidth="1"/>
    <col min="2269" max="2269" width="21" customWidth="1"/>
    <col min="2270" max="2270" width="14.7109375" customWidth="1"/>
    <col min="2271" max="2271" width="46.5703125" customWidth="1"/>
    <col min="2272" max="2272" width="59.140625" customWidth="1"/>
    <col min="2273" max="2273" width="30.140625" customWidth="1"/>
    <col min="2274" max="2274" width="27" customWidth="1"/>
    <col min="2275" max="2275" width="22.7109375" customWidth="1"/>
    <col min="2525" max="2525" width="21" customWidth="1"/>
    <col min="2526" max="2526" width="14.7109375" customWidth="1"/>
    <col min="2527" max="2527" width="46.5703125" customWidth="1"/>
    <col min="2528" max="2528" width="59.140625" customWidth="1"/>
    <col min="2529" max="2529" width="30.140625" customWidth="1"/>
    <col min="2530" max="2530" width="27" customWidth="1"/>
    <col min="2531" max="2531" width="22.7109375" customWidth="1"/>
    <col min="2781" max="2781" width="21" customWidth="1"/>
    <col min="2782" max="2782" width="14.7109375" customWidth="1"/>
    <col min="2783" max="2783" width="46.5703125" customWidth="1"/>
    <col min="2784" max="2784" width="59.140625" customWidth="1"/>
    <col min="2785" max="2785" width="30.140625" customWidth="1"/>
    <col min="2786" max="2786" width="27" customWidth="1"/>
    <col min="2787" max="2787" width="22.7109375" customWidth="1"/>
    <col min="3037" max="3037" width="21" customWidth="1"/>
    <col min="3038" max="3038" width="14.7109375" customWidth="1"/>
    <col min="3039" max="3039" width="46.5703125" customWidth="1"/>
    <col min="3040" max="3040" width="59.140625" customWidth="1"/>
    <col min="3041" max="3041" width="30.140625" customWidth="1"/>
    <col min="3042" max="3042" width="27" customWidth="1"/>
    <col min="3043" max="3043" width="22.7109375" customWidth="1"/>
    <col min="3293" max="3293" width="21" customWidth="1"/>
    <col min="3294" max="3294" width="14.7109375" customWidth="1"/>
    <col min="3295" max="3295" width="46.5703125" customWidth="1"/>
    <col min="3296" max="3296" width="59.140625" customWidth="1"/>
    <col min="3297" max="3297" width="30.140625" customWidth="1"/>
    <col min="3298" max="3298" width="27" customWidth="1"/>
    <col min="3299" max="3299" width="22.7109375" customWidth="1"/>
    <col min="3549" max="3549" width="21" customWidth="1"/>
    <col min="3550" max="3550" width="14.7109375" customWidth="1"/>
    <col min="3551" max="3551" width="46.5703125" customWidth="1"/>
    <col min="3552" max="3552" width="59.140625" customWidth="1"/>
    <col min="3553" max="3553" width="30.140625" customWidth="1"/>
    <col min="3554" max="3554" width="27" customWidth="1"/>
    <col min="3555" max="3555" width="22.7109375" customWidth="1"/>
    <col min="3805" max="3805" width="21" customWidth="1"/>
    <col min="3806" max="3806" width="14.7109375" customWidth="1"/>
    <col min="3807" max="3807" width="46.5703125" customWidth="1"/>
    <col min="3808" max="3808" width="59.140625" customWidth="1"/>
    <col min="3809" max="3809" width="30.140625" customWidth="1"/>
    <col min="3810" max="3810" width="27" customWidth="1"/>
    <col min="3811" max="3811" width="22.7109375" customWidth="1"/>
    <col min="4061" max="4061" width="21" customWidth="1"/>
    <col min="4062" max="4062" width="14.7109375" customWidth="1"/>
    <col min="4063" max="4063" width="46.5703125" customWidth="1"/>
    <col min="4064" max="4064" width="59.140625" customWidth="1"/>
    <col min="4065" max="4065" width="30.140625" customWidth="1"/>
    <col min="4066" max="4066" width="27" customWidth="1"/>
    <col min="4067" max="4067" width="22.7109375" customWidth="1"/>
    <col min="4317" max="4317" width="21" customWidth="1"/>
    <col min="4318" max="4318" width="14.7109375" customWidth="1"/>
    <col min="4319" max="4319" width="46.5703125" customWidth="1"/>
    <col min="4320" max="4320" width="59.140625" customWidth="1"/>
    <col min="4321" max="4321" width="30.140625" customWidth="1"/>
    <col min="4322" max="4322" width="27" customWidth="1"/>
    <col min="4323" max="4323" width="22.7109375" customWidth="1"/>
    <col min="4573" max="4573" width="21" customWidth="1"/>
    <col min="4574" max="4574" width="14.7109375" customWidth="1"/>
    <col min="4575" max="4575" width="46.5703125" customWidth="1"/>
    <col min="4576" max="4576" width="59.140625" customWidth="1"/>
    <col min="4577" max="4577" width="30.140625" customWidth="1"/>
    <col min="4578" max="4578" width="27" customWidth="1"/>
    <col min="4579" max="4579" width="22.7109375" customWidth="1"/>
    <col min="4829" max="4829" width="21" customWidth="1"/>
    <col min="4830" max="4830" width="14.7109375" customWidth="1"/>
    <col min="4831" max="4831" width="46.5703125" customWidth="1"/>
    <col min="4832" max="4832" width="59.140625" customWidth="1"/>
    <col min="4833" max="4833" width="30.140625" customWidth="1"/>
    <col min="4834" max="4834" width="27" customWidth="1"/>
    <col min="4835" max="4835" width="22.7109375" customWidth="1"/>
    <col min="5085" max="5085" width="21" customWidth="1"/>
    <col min="5086" max="5086" width="14.7109375" customWidth="1"/>
    <col min="5087" max="5087" width="46.5703125" customWidth="1"/>
    <col min="5088" max="5088" width="59.140625" customWidth="1"/>
    <col min="5089" max="5089" width="30.140625" customWidth="1"/>
    <col min="5090" max="5090" width="27" customWidth="1"/>
    <col min="5091" max="5091" width="22.7109375" customWidth="1"/>
    <col min="5341" max="5341" width="21" customWidth="1"/>
    <col min="5342" max="5342" width="14.7109375" customWidth="1"/>
    <col min="5343" max="5343" width="46.5703125" customWidth="1"/>
    <col min="5344" max="5344" width="59.140625" customWidth="1"/>
    <col min="5345" max="5345" width="30.140625" customWidth="1"/>
    <col min="5346" max="5346" width="27" customWidth="1"/>
    <col min="5347" max="5347" width="22.7109375" customWidth="1"/>
    <col min="5597" max="5597" width="21" customWidth="1"/>
    <col min="5598" max="5598" width="14.7109375" customWidth="1"/>
    <col min="5599" max="5599" width="46.5703125" customWidth="1"/>
    <col min="5600" max="5600" width="59.140625" customWidth="1"/>
    <col min="5601" max="5601" width="30.140625" customWidth="1"/>
    <col min="5602" max="5602" width="27" customWidth="1"/>
    <col min="5603" max="5603" width="22.7109375" customWidth="1"/>
    <col min="5853" max="5853" width="21" customWidth="1"/>
    <col min="5854" max="5854" width="14.7109375" customWidth="1"/>
    <col min="5855" max="5855" width="46.5703125" customWidth="1"/>
    <col min="5856" max="5856" width="59.140625" customWidth="1"/>
    <col min="5857" max="5857" width="30.140625" customWidth="1"/>
    <col min="5858" max="5858" width="27" customWidth="1"/>
    <col min="5859" max="5859" width="22.7109375" customWidth="1"/>
    <col min="6109" max="6109" width="21" customWidth="1"/>
    <col min="6110" max="6110" width="14.7109375" customWidth="1"/>
    <col min="6111" max="6111" width="46.5703125" customWidth="1"/>
    <col min="6112" max="6112" width="59.140625" customWidth="1"/>
    <col min="6113" max="6113" width="30.140625" customWidth="1"/>
    <col min="6114" max="6114" width="27" customWidth="1"/>
    <col min="6115" max="6115" width="22.7109375" customWidth="1"/>
    <col min="6365" max="6365" width="21" customWidth="1"/>
    <col min="6366" max="6366" width="14.7109375" customWidth="1"/>
    <col min="6367" max="6367" width="46.5703125" customWidth="1"/>
    <col min="6368" max="6368" width="59.140625" customWidth="1"/>
    <col min="6369" max="6369" width="30.140625" customWidth="1"/>
    <col min="6370" max="6370" width="27" customWidth="1"/>
    <col min="6371" max="6371" width="22.7109375" customWidth="1"/>
    <col min="6621" max="6621" width="21" customWidth="1"/>
    <col min="6622" max="6622" width="14.7109375" customWidth="1"/>
    <col min="6623" max="6623" width="46.5703125" customWidth="1"/>
    <col min="6624" max="6624" width="59.140625" customWidth="1"/>
    <col min="6625" max="6625" width="30.140625" customWidth="1"/>
    <col min="6626" max="6626" width="27" customWidth="1"/>
    <col min="6627" max="6627" width="22.7109375" customWidth="1"/>
    <col min="6877" max="6877" width="21" customWidth="1"/>
    <col min="6878" max="6878" width="14.7109375" customWidth="1"/>
    <col min="6879" max="6879" width="46.5703125" customWidth="1"/>
    <col min="6880" max="6880" width="59.140625" customWidth="1"/>
    <col min="6881" max="6881" width="30.140625" customWidth="1"/>
    <col min="6882" max="6882" width="27" customWidth="1"/>
    <col min="6883" max="6883" width="22.7109375" customWidth="1"/>
    <col min="7133" max="7133" width="21" customWidth="1"/>
    <col min="7134" max="7134" width="14.7109375" customWidth="1"/>
    <col min="7135" max="7135" width="46.5703125" customWidth="1"/>
    <col min="7136" max="7136" width="59.140625" customWidth="1"/>
    <col min="7137" max="7137" width="30.140625" customWidth="1"/>
    <col min="7138" max="7138" width="27" customWidth="1"/>
    <col min="7139" max="7139" width="22.7109375" customWidth="1"/>
    <col min="7389" max="7389" width="21" customWidth="1"/>
    <col min="7390" max="7390" width="14.7109375" customWidth="1"/>
    <col min="7391" max="7391" width="46.5703125" customWidth="1"/>
    <col min="7392" max="7392" width="59.140625" customWidth="1"/>
    <col min="7393" max="7393" width="30.140625" customWidth="1"/>
    <col min="7394" max="7394" width="27" customWidth="1"/>
    <col min="7395" max="7395" width="22.7109375" customWidth="1"/>
    <col min="7645" max="7645" width="21" customWidth="1"/>
    <col min="7646" max="7646" width="14.7109375" customWidth="1"/>
    <col min="7647" max="7647" width="46.5703125" customWidth="1"/>
    <col min="7648" max="7648" width="59.140625" customWidth="1"/>
    <col min="7649" max="7649" width="30.140625" customWidth="1"/>
    <col min="7650" max="7650" width="27" customWidth="1"/>
    <col min="7651" max="7651" width="22.7109375" customWidth="1"/>
    <col min="7901" max="7901" width="21" customWidth="1"/>
    <col min="7902" max="7902" width="14.7109375" customWidth="1"/>
    <col min="7903" max="7903" width="46.5703125" customWidth="1"/>
    <col min="7904" max="7904" width="59.140625" customWidth="1"/>
    <col min="7905" max="7905" width="30.140625" customWidth="1"/>
    <col min="7906" max="7906" width="27" customWidth="1"/>
    <col min="7907" max="7907" width="22.7109375" customWidth="1"/>
    <col min="8157" max="8157" width="21" customWidth="1"/>
    <col min="8158" max="8158" width="14.7109375" customWidth="1"/>
    <col min="8159" max="8159" width="46.5703125" customWidth="1"/>
    <col min="8160" max="8160" width="59.140625" customWidth="1"/>
    <col min="8161" max="8161" width="30.140625" customWidth="1"/>
    <col min="8162" max="8162" width="27" customWidth="1"/>
    <col min="8163" max="8163" width="22.7109375" customWidth="1"/>
    <col min="8413" max="8413" width="21" customWidth="1"/>
    <col min="8414" max="8414" width="14.7109375" customWidth="1"/>
    <col min="8415" max="8415" width="46.5703125" customWidth="1"/>
    <col min="8416" max="8416" width="59.140625" customWidth="1"/>
    <col min="8417" max="8417" width="30.140625" customWidth="1"/>
    <col min="8418" max="8418" width="27" customWidth="1"/>
    <col min="8419" max="8419" width="22.7109375" customWidth="1"/>
    <col min="8669" max="8669" width="21" customWidth="1"/>
    <col min="8670" max="8670" width="14.7109375" customWidth="1"/>
    <col min="8671" max="8671" width="46.5703125" customWidth="1"/>
    <col min="8672" max="8672" width="59.140625" customWidth="1"/>
    <col min="8673" max="8673" width="30.140625" customWidth="1"/>
    <col min="8674" max="8674" width="27" customWidth="1"/>
    <col min="8675" max="8675" width="22.7109375" customWidth="1"/>
    <col min="8925" max="8925" width="21" customWidth="1"/>
    <col min="8926" max="8926" width="14.7109375" customWidth="1"/>
    <col min="8927" max="8927" width="46.5703125" customWidth="1"/>
    <col min="8928" max="8928" width="59.140625" customWidth="1"/>
    <col min="8929" max="8929" width="30.140625" customWidth="1"/>
    <col min="8930" max="8930" width="27" customWidth="1"/>
    <col min="8931" max="8931" width="22.7109375" customWidth="1"/>
    <col min="9181" max="9181" width="21" customWidth="1"/>
    <col min="9182" max="9182" width="14.7109375" customWidth="1"/>
    <col min="9183" max="9183" width="46.5703125" customWidth="1"/>
    <col min="9184" max="9184" width="59.140625" customWidth="1"/>
    <col min="9185" max="9185" width="30.140625" customWidth="1"/>
    <col min="9186" max="9186" width="27" customWidth="1"/>
    <col min="9187" max="9187" width="22.7109375" customWidth="1"/>
    <col min="9437" max="9437" width="21" customWidth="1"/>
    <col min="9438" max="9438" width="14.7109375" customWidth="1"/>
    <col min="9439" max="9439" width="46.5703125" customWidth="1"/>
    <col min="9440" max="9440" width="59.140625" customWidth="1"/>
    <col min="9441" max="9441" width="30.140625" customWidth="1"/>
    <col min="9442" max="9442" width="27" customWidth="1"/>
    <col min="9443" max="9443" width="22.7109375" customWidth="1"/>
    <col min="9693" max="9693" width="21" customWidth="1"/>
    <col min="9694" max="9694" width="14.7109375" customWidth="1"/>
    <col min="9695" max="9695" width="46.5703125" customWidth="1"/>
    <col min="9696" max="9696" width="59.140625" customWidth="1"/>
    <col min="9697" max="9697" width="30.140625" customWidth="1"/>
    <col min="9698" max="9698" width="27" customWidth="1"/>
    <col min="9699" max="9699" width="22.7109375" customWidth="1"/>
    <col min="9949" max="9949" width="21" customWidth="1"/>
    <col min="9950" max="9950" width="14.7109375" customWidth="1"/>
    <col min="9951" max="9951" width="46.5703125" customWidth="1"/>
    <col min="9952" max="9952" width="59.140625" customWidth="1"/>
    <col min="9953" max="9953" width="30.140625" customWidth="1"/>
    <col min="9954" max="9954" width="27" customWidth="1"/>
    <col min="9955" max="9955" width="22.7109375" customWidth="1"/>
    <col min="10205" max="10205" width="21" customWidth="1"/>
    <col min="10206" max="10206" width="14.7109375" customWidth="1"/>
    <col min="10207" max="10207" width="46.5703125" customWidth="1"/>
    <col min="10208" max="10208" width="59.140625" customWidth="1"/>
    <col min="10209" max="10209" width="30.140625" customWidth="1"/>
    <col min="10210" max="10210" width="27" customWidth="1"/>
    <col min="10211" max="10211" width="22.7109375" customWidth="1"/>
    <col min="10461" max="10461" width="21" customWidth="1"/>
    <col min="10462" max="10462" width="14.7109375" customWidth="1"/>
    <col min="10463" max="10463" width="46.5703125" customWidth="1"/>
    <col min="10464" max="10464" width="59.140625" customWidth="1"/>
    <col min="10465" max="10465" width="30.140625" customWidth="1"/>
    <col min="10466" max="10466" width="27" customWidth="1"/>
    <col min="10467" max="10467" width="22.7109375" customWidth="1"/>
    <col min="10717" max="10717" width="21" customWidth="1"/>
    <col min="10718" max="10718" width="14.7109375" customWidth="1"/>
    <col min="10719" max="10719" width="46.5703125" customWidth="1"/>
    <col min="10720" max="10720" width="59.140625" customWidth="1"/>
    <col min="10721" max="10721" width="30.140625" customWidth="1"/>
    <col min="10722" max="10722" width="27" customWidth="1"/>
    <col min="10723" max="10723" width="22.7109375" customWidth="1"/>
    <col min="10973" max="10973" width="21" customWidth="1"/>
    <col min="10974" max="10974" width="14.7109375" customWidth="1"/>
    <col min="10975" max="10975" width="46.5703125" customWidth="1"/>
    <col min="10976" max="10976" width="59.140625" customWidth="1"/>
    <col min="10977" max="10977" width="30.140625" customWidth="1"/>
    <col min="10978" max="10978" width="27" customWidth="1"/>
    <col min="10979" max="10979" width="22.7109375" customWidth="1"/>
    <col min="11229" max="11229" width="21" customWidth="1"/>
    <col min="11230" max="11230" width="14.7109375" customWidth="1"/>
    <col min="11231" max="11231" width="46.5703125" customWidth="1"/>
    <col min="11232" max="11232" width="59.140625" customWidth="1"/>
    <col min="11233" max="11233" width="30.140625" customWidth="1"/>
    <col min="11234" max="11234" width="27" customWidth="1"/>
    <col min="11235" max="11235" width="22.7109375" customWidth="1"/>
    <col min="11485" max="11485" width="21" customWidth="1"/>
    <col min="11486" max="11486" width="14.7109375" customWidth="1"/>
    <col min="11487" max="11487" width="46.5703125" customWidth="1"/>
    <col min="11488" max="11488" width="59.140625" customWidth="1"/>
    <col min="11489" max="11489" width="30.140625" customWidth="1"/>
    <col min="11490" max="11490" width="27" customWidth="1"/>
    <col min="11491" max="11491" width="22.7109375" customWidth="1"/>
    <col min="11741" max="11741" width="21" customWidth="1"/>
    <col min="11742" max="11742" width="14.7109375" customWidth="1"/>
    <col min="11743" max="11743" width="46.5703125" customWidth="1"/>
    <col min="11744" max="11744" width="59.140625" customWidth="1"/>
    <col min="11745" max="11745" width="30.140625" customWidth="1"/>
    <col min="11746" max="11746" width="27" customWidth="1"/>
    <col min="11747" max="11747" width="22.7109375" customWidth="1"/>
    <col min="11997" max="11997" width="21" customWidth="1"/>
    <col min="11998" max="11998" width="14.7109375" customWidth="1"/>
    <col min="11999" max="11999" width="46.5703125" customWidth="1"/>
    <col min="12000" max="12000" width="59.140625" customWidth="1"/>
    <col min="12001" max="12001" width="30.140625" customWidth="1"/>
    <col min="12002" max="12002" width="27" customWidth="1"/>
    <col min="12003" max="12003" width="22.7109375" customWidth="1"/>
    <col min="12253" max="12253" width="21" customWidth="1"/>
    <col min="12254" max="12254" width="14.7109375" customWidth="1"/>
    <col min="12255" max="12255" width="46.5703125" customWidth="1"/>
    <col min="12256" max="12256" width="59.140625" customWidth="1"/>
    <col min="12257" max="12257" width="30.140625" customWidth="1"/>
    <col min="12258" max="12258" width="27" customWidth="1"/>
    <col min="12259" max="12259" width="22.7109375" customWidth="1"/>
    <col min="12509" max="12509" width="21" customWidth="1"/>
    <col min="12510" max="12510" width="14.7109375" customWidth="1"/>
    <col min="12511" max="12511" width="46.5703125" customWidth="1"/>
    <col min="12512" max="12512" width="59.140625" customWidth="1"/>
    <col min="12513" max="12513" width="30.140625" customWidth="1"/>
    <col min="12514" max="12514" width="27" customWidth="1"/>
    <col min="12515" max="12515" width="22.7109375" customWidth="1"/>
    <col min="12765" max="12765" width="21" customWidth="1"/>
    <col min="12766" max="12766" width="14.7109375" customWidth="1"/>
    <col min="12767" max="12767" width="46.5703125" customWidth="1"/>
    <col min="12768" max="12768" width="59.140625" customWidth="1"/>
    <col min="12769" max="12769" width="30.140625" customWidth="1"/>
    <col min="12770" max="12770" width="27" customWidth="1"/>
    <col min="12771" max="12771" width="22.7109375" customWidth="1"/>
    <col min="13021" max="13021" width="21" customWidth="1"/>
    <col min="13022" max="13022" width="14.7109375" customWidth="1"/>
    <col min="13023" max="13023" width="46.5703125" customWidth="1"/>
    <col min="13024" max="13024" width="59.140625" customWidth="1"/>
    <col min="13025" max="13025" width="30.140625" customWidth="1"/>
    <col min="13026" max="13026" width="27" customWidth="1"/>
    <col min="13027" max="13027" width="22.7109375" customWidth="1"/>
    <col min="13277" max="13277" width="21" customWidth="1"/>
    <col min="13278" max="13278" width="14.7109375" customWidth="1"/>
    <col min="13279" max="13279" width="46.5703125" customWidth="1"/>
    <col min="13280" max="13280" width="59.140625" customWidth="1"/>
    <col min="13281" max="13281" width="30.140625" customWidth="1"/>
    <col min="13282" max="13282" width="27" customWidth="1"/>
    <col min="13283" max="13283" width="22.7109375" customWidth="1"/>
    <col min="13533" max="13533" width="21" customWidth="1"/>
    <col min="13534" max="13534" width="14.7109375" customWidth="1"/>
    <col min="13535" max="13535" width="46.5703125" customWidth="1"/>
    <col min="13536" max="13536" width="59.140625" customWidth="1"/>
    <col min="13537" max="13537" width="30.140625" customWidth="1"/>
    <col min="13538" max="13538" width="27" customWidth="1"/>
    <col min="13539" max="13539" width="22.7109375" customWidth="1"/>
    <col min="13789" max="13789" width="21" customWidth="1"/>
    <col min="13790" max="13790" width="14.7109375" customWidth="1"/>
    <col min="13791" max="13791" width="46.5703125" customWidth="1"/>
    <col min="13792" max="13792" width="59.140625" customWidth="1"/>
    <col min="13793" max="13793" width="30.140625" customWidth="1"/>
    <col min="13794" max="13794" width="27" customWidth="1"/>
    <col min="13795" max="13795" width="22.7109375" customWidth="1"/>
    <col min="14045" max="14045" width="21" customWidth="1"/>
    <col min="14046" max="14046" width="14.7109375" customWidth="1"/>
    <col min="14047" max="14047" width="46.5703125" customWidth="1"/>
    <col min="14048" max="14048" width="59.140625" customWidth="1"/>
    <col min="14049" max="14049" width="30.140625" customWidth="1"/>
    <col min="14050" max="14050" width="27" customWidth="1"/>
    <col min="14051" max="14051" width="22.7109375" customWidth="1"/>
    <col min="14301" max="14301" width="21" customWidth="1"/>
    <col min="14302" max="14302" width="14.7109375" customWidth="1"/>
    <col min="14303" max="14303" width="46.5703125" customWidth="1"/>
    <col min="14304" max="14304" width="59.140625" customWidth="1"/>
    <col min="14305" max="14305" width="30.140625" customWidth="1"/>
    <col min="14306" max="14306" width="27" customWidth="1"/>
    <col min="14307" max="14307" width="22.7109375" customWidth="1"/>
    <col min="14557" max="14557" width="21" customWidth="1"/>
    <col min="14558" max="14558" width="14.7109375" customWidth="1"/>
    <col min="14559" max="14559" width="46.5703125" customWidth="1"/>
    <col min="14560" max="14560" width="59.140625" customWidth="1"/>
    <col min="14561" max="14561" width="30.140625" customWidth="1"/>
    <col min="14562" max="14562" width="27" customWidth="1"/>
    <col min="14563" max="14563" width="22.7109375" customWidth="1"/>
    <col min="14813" max="14813" width="21" customWidth="1"/>
    <col min="14814" max="14814" width="14.7109375" customWidth="1"/>
    <col min="14815" max="14815" width="46.5703125" customWidth="1"/>
    <col min="14816" max="14816" width="59.140625" customWidth="1"/>
    <col min="14817" max="14817" width="30.140625" customWidth="1"/>
    <col min="14818" max="14818" width="27" customWidth="1"/>
    <col min="14819" max="14819" width="22.7109375" customWidth="1"/>
    <col min="15069" max="15069" width="21" customWidth="1"/>
    <col min="15070" max="15070" width="14.7109375" customWidth="1"/>
    <col min="15071" max="15071" width="46.5703125" customWidth="1"/>
    <col min="15072" max="15072" width="59.140625" customWidth="1"/>
    <col min="15073" max="15073" width="30.140625" customWidth="1"/>
    <col min="15074" max="15074" width="27" customWidth="1"/>
    <col min="15075" max="15075" width="22.7109375" customWidth="1"/>
    <col min="15325" max="15325" width="21" customWidth="1"/>
    <col min="15326" max="15326" width="14.7109375" customWidth="1"/>
    <col min="15327" max="15327" width="46.5703125" customWidth="1"/>
    <col min="15328" max="15328" width="59.140625" customWidth="1"/>
    <col min="15329" max="15329" width="30.140625" customWidth="1"/>
    <col min="15330" max="15330" width="27" customWidth="1"/>
    <col min="15331" max="15331" width="22.7109375" customWidth="1"/>
    <col min="15581" max="15581" width="21" customWidth="1"/>
    <col min="15582" max="15582" width="14.7109375" customWidth="1"/>
    <col min="15583" max="15583" width="46.5703125" customWidth="1"/>
    <col min="15584" max="15584" width="59.140625" customWidth="1"/>
    <col min="15585" max="15585" width="30.140625" customWidth="1"/>
    <col min="15586" max="15586" width="27" customWidth="1"/>
    <col min="15587" max="15587" width="22.7109375" customWidth="1"/>
    <col min="15837" max="15837" width="21" customWidth="1"/>
    <col min="15838" max="15838" width="14.7109375" customWidth="1"/>
    <col min="15839" max="15839" width="46.5703125" customWidth="1"/>
    <col min="15840" max="15840" width="59.140625" customWidth="1"/>
    <col min="15841" max="15841" width="30.140625" customWidth="1"/>
    <col min="15842" max="15842" width="27" customWidth="1"/>
    <col min="15843" max="15843" width="22.7109375" customWidth="1"/>
    <col min="16093" max="16093" width="21" customWidth="1"/>
    <col min="16094" max="16094" width="14.7109375" customWidth="1"/>
    <col min="16095" max="16095" width="46.5703125" customWidth="1"/>
    <col min="16096" max="16096" width="59.140625" customWidth="1"/>
    <col min="16097" max="16097" width="30.140625" customWidth="1"/>
    <col min="16098" max="16098" width="27" customWidth="1"/>
    <col min="16099" max="16099" width="22.7109375" customWidth="1"/>
  </cols>
  <sheetData>
    <row r="1" spans="1:8" ht="15" customHeight="1" x14ac:dyDescent="0.25">
      <c r="A1" s="1"/>
      <c r="B1" s="1"/>
      <c r="C1" s="1"/>
      <c r="D1" s="1"/>
      <c r="E1" s="1"/>
    </row>
    <row r="2" spans="1:8" ht="15" customHeight="1" x14ac:dyDescent="0.25">
      <c r="A2" s="217" t="s">
        <v>0</v>
      </c>
      <c r="B2" s="217"/>
      <c r="C2" s="217"/>
      <c r="D2" s="217"/>
      <c r="E2" s="217"/>
    </row>
    <row r="3" spans="1:8" ht="15" customHeight="1" x14ac:dyDescent="0.25">
      <c r="A3" s="217"/>
      <c r="B3" s="217"/>
      <c r="C3" s="217"/>
      <c r="D3" s="217"/>
      <c r="E3" s="217"/>
    </row>
    <row r="4" spans="1:8" ht="15" customHeight="1" x14ac:dyDescent="0.25">
      <c r="A4" s="217"/>
      <c r="B4" s="217"/>
      <c r="C4" s="217"/>
      <c r="D4" s="217"/>
      <c r="E4" s="217"/>
    </row>
    <row r="5" spans="1:8" ht="6" customHeight="1" x14ac:dyDescent="0.25">
      <c r="A5" s="217"/>
      <c r="B5" s="217"/>
      <c r="C5" s="217"/>
      <c r="D5" s="217"/>
      <c r="E5" s="217"/>
      <c r="F5" s="38"/>
    </row>
    <row r="6" spans="1:8" ht="41.25" customHeight="1" x14ac:dyDescent="0.25">
      <c r="A6" s="218" t="s">
        <v>1</v>
      </c>
      <c r="B6" s="218"/>
      <c r="C6" s="218"/>
      <c r="D6" s="218"/>
      <c r="E6" s="218"/>
      <c r="F6" s="39"/>
    </row>
    <row r="7" spans="1:8" s="4" customFormat="1" ht="47.25" customHeight="1" x14ac:dyDescent="0.25">
      <c r="A7" s="2" t="s">
        <v>2</v>
      </c>
      <c r="B7" s="2" t="s">
        <v>3</v>
      </c>
      <c r="C7" s="2" t="s">
        <v>4</v>
      </c>
      <c r="D7" s="2" t="s">
        <v>5</v>
      </c>
      <c r="E7" s="3" t="s">
        <v>6</v>
      </c>
      <c r="F7" s="27" t="s">
        <v>7</v>
      </c>
      <c r="G7" s="27" t="s">
        <v>8</v>
      </c>
      <c r="H7" s="27" t="s">
        <v>9</v>
      </c>
    </row>
    <row r="8" spans="1:8" s="45" customFormat="1" ht="19.5" customHeight="1" x14ac:dyDescent="0.25">
      <c r="A8" s="5" t="s">
        <v>10</v>
      </c>
      <c r="B8" s="40">
        <v>44135</v>
      </c>
      <c r="C8" s="5" t="s">
        <v>11</v>
      </c>
      <c r="D8" s="41" t="s">
        <v>12</v>
      </c>
      <c r="E8" s="42">
        <v>101987.05</v>
      </c>
      <c r="F8" s="44"/>
      <c r="G8" s="29"/>
      <c r="H8" s="29"/>
    </row>
    <row r="9" spans="1:8" s="45" customFormat="1" ht="19.5" customHeight="1" x14ac:dyDescent="0.25">
      <c r="A9" s="5" t="s">
        <v>13</v>
      </c>
      <c r="B9" s="40">
        <v>44109</v>
      </c>
      <c r="C9" s="5" t="s">
        <v>14</v>
      </c>
      <c r="D9" s="41" t="s">
        <v>15</v>
      </c>
      <c r="E9" s="42">
        <v>400000</v>
      </c>
      <c r="F9" s="44"/>
      <c r="G9" s="29"/>
      <c r="H9" s="29"/>
    </row>
    <row r="10" spans="1:8" s="45" customFormat="1" ht="19.5" customHeight="1" x14ac:dyDescent="0.25">
      <c r="A10" s="5" t="s">
        <v>16</v>
      </c>
      <c r="B10" s="40">
        <v>44130</v>
      </c>
      <c r="C10" s="5" t="s">
        <v>17</v>
      </c>
      <c r="D10" s="41" t="s">
        <v>18</v>
      </c>
      <c r="E10" s="42">
        <v>4291859.71</v>
      </c>
      <c r="F10" s="44"/>
      <c r="G10" s="29"/>
      <c r="H10" s="29"/>
    </row>
    <row r="11" spans="1:8" s="45" customFormat="1" ht="19.5" customHeight="1" x14ac:dyDescent="0.25">
      <c r="A11" s="5" t="s">
        <v>19</v>
      </c>
      <c r="B11" s="40">
        <v>44050</v>
      </c>
      <c r="C11" s="5" t="s">
        <v>20</v>
      </c>
      <c r="D11" s="41" t="s">
        <v>21</v>
      </c>
      <c r="E11" s="42">
        <v>27287154.02</v>
      </c>
      <c r="F11" s="44"/>
      <c r="G11" s="29"/>
      <c r="H11" s="29"/>
    </row>
    <row r="12" spans="1:8" s="45" customFormat="1" ht="19.5" customHeight="1" x14ac:dyDescent="0.25">
      <c r="A12" s="5" t="s">
        <v>22</v>
      </c>
      <c r="B12" s="40">
        <v>44083</v>
      </c>
      <c r="C12" s="5" t="s">
        <v>23</v>
      </c>
      <c r="D12" s="41" t="s">
        <v>24</v>
      </c>
      <c r="E12" s="42">
        <v>118995.4</v>
      </c>
      <c r="F12" s="44"/>
      <c r="G12" s="29"/>
      <c r="H12" s="29"/>
    </row>
    <row r="13" spans="1:8" s="45" customFormat="1" ht="19.5" customHeight="1" x14ac:dyDescent="0.25">
      <c r="A13" s="5" t="s">
        <v>25</v>
      </c>
      <c r="B13" s="40">
        <v>43713</v>
      </c>
      <c r="C13" s="5" t="s">
        <v>26</v>
      </c>
      <c r="D13" s="41" t="s">
        <v>27</v>
      </c>
      <c r="E13" s="42">
        <v>1107788.1399999999</v>
      </c>
      <c r="F13" s="44"/>
      <c r="G13" s="29"/>
      <c r="H13" s="29"/>
    </row>
    <row r="14" spans="1:8" s="45" customFormat="1" ht="19.5" customHeight="1" x14ac:dyDescent="0.25">
      <c r="A14" s="5" t="s">
        <v>28</v>
      </c>
      <c r="B14" s="40">
        <v>44028</v>
      </c>
      <c r="C14" s="5" t="s">
        <v>29</v>
      </c>
      <c r="D14" s="41" t="s">
        <v>30</v>
      </c>
      <c r="E14" s="42">
        <v>136468</v>
      </c>
      <c r="F14" s="44"/>
      <c r="G14" s="29"/>
      <c r="H14" s="29"/>
    </row>
    <row r="15" spans="1:8" s="45" customFormat="1" ht="19.5" customHeight="1" x14ac:dyDescent="0.25">
      <c r="A15" s="5" t="s">
        <v>31</v>
      </c>
      <c r="B15" s="40">
        <v>44028</v>
      </c>
      <c r="C15" s="5" t="s">
        <v>29</v>
      </c>
      <c r="D15" s="41" t="s">
        <v>30</v>
      </c>
      <c r="E15" s="42">
        <v>142610</v>
      </c>
      <c r="F15" s="44"/>
      <c r="G15" s="29"/>
      <c r="H15" s="29"/>
    </row>
    <row r="16" spans="1:8" s="45" customFormat="1" ht="19.5" customHeight="1" x14ac:dyDescent="0.25">
      <c r="A16" s="5" t="s">
        <v>32</v>
      </c>
      <c r="B16" s="40">
        <v>43634</v>
      </c>
      <c r="C16" s="5" t="s">
        <v>33</v>
      </c>
      <c r="D16" s="41" t="s">
        <v>34</v>
      </c>
      <c r="E16" s="42">
        <v>98105.29</v>
      </c>
      <c r="F16" s="46"/>
      <c r="G16" s="29"/>
      <c r="H16" s="29"/>
    </row>
    <row r="17" spans="1:8" s="45" customFormat="1" ht="19.5" customHeight="1" x14ac:dyDescent="0.25">
      <c r="A17" s="5" t="s">
        <v>35</v>
      </c>
      <c r="B17" s="40">
        <v>43753</v>
      </c>
      <c r="C17" s="5" t="s">
        <v>36</v>
      </c>
      <c r="D17" s="41" t="s">
        <v>37</v>
      </c>
      <c r="E17" s="42">
        <v>32427.7</v>
      </c>
      <c r="F17" s="44"/>
      <c r="G17" s="29"/>
      <c r="H17" s="29"/>
    </row>
    <row r="18" spans="1:8" s="45" customFormat="1" ht="19.5" customHeight="1" x14ac:dyDescent="0.25">
      <c r="A18" s="5" t="s">
        <v>38</v>
      </c>
      <c r="B18" s="40">
        <v>43753</v>
      </c>
      <c r="C18" s="5" t="s">
        <v>36</v>
      </c>
      <c r="D18" s="41" t="s">
        <v>39</v>
      </c>
      <c r="E18" s="42">
        <v>4261.8999999999996</v>
      </c>
      <c r="F18" s="44"/>
      <c r="G18" s="29"/>
      <c r="H18" s="29"/>
    </row>
    <row r="19" spans="1:8" s="45" customFormat="1" ht="19.5" customHeight="1" x14ac:dyDescent="0.25">
      <c r="A19" s="5" t="s">
        <v>38</v>
      </c>
      <c r="B19" s="40">
        <v>43753</v>
      </c>
      <c r="C19" s="5" t="s">
        <v>36</v>
      </c>
      <c r="D19" s="41" t="s">
        <v>40</v>
      </c>
      <c r="E19" s="42">
        <v>200471.94</v>
      </c>
      <c r="F19" s="44"/>
      <c r="G19" s="29"/>
      <c r="H19" s="29"/>
    </row>
    <row r="20" spans="1:8" s="45" customFormat="1" ht="19.5" customHeight="1" x14ac:dyDescent="0.25">
      <c r="A20" s="5" t="s">
        <v>41</v>
      </c>
      <c r="B20" s="40">
        <v>43784</v>
      </c>
      <c r="C20" s="5" t="s">
        <v>36</v>
      </c>
      <c r="D20" s="41" t="s">
        <v>42</v>
      </c>
      <c r="E20" s="42">
        <v>225.4</v>
      </c>
      <c r="F20" s="44"/>
      <c r="G20" s="29"/>
      <c r="H20" s="29"/>
    </row>
    <row r="21" spans="1:8" s="45" customFormat="1" ht="19.5" customHeight="1" x14ac:dyDescent="0.25">
      <c r="A21" s="5" t="s">
        <v>43</v>
      </c>
      <c r="B21" s="40">
        <v>43784</v>
      </c>
      <c r="C21" s="5" t="s">
        <v>36</v>
      </c>
      <c r="D21" s="41" t="s">
        <v>40</v>
      </c>
      <c r="E21" s="42">
        <v>56789.71</v>
      </c>
      <c r="F21" s="44"/>
      <c r="G21" s="29"/>
      <c r="H21" s="29"/>
    </row>
    <row r="22" spans="1:8" s="45" customFormat="1" ht="19.5" customHeight="1" x14ac:dyDescent="0.25">
      <c r="A22" s="5" t="s">
        <v>44</v>
      </c>
      <c r="B22" s="40">
        <v>43784</v>
      </c>
      <c r="C22" s="5" t="s">
        <v>36</v>
      </c>
      <c r="D22" s="41" t="s">
        <v>39</v>
      </c>
      <c r="E22" s="42">
        <v>3349.95</v>
      </c>
      <c r="F22" s="44"/>
      <c r="G22" s="29"/>
      <c r="H22" s="29"/>
    </row>
    <row r="23" spans="1:8" s="45" customFormat="1" ht="19.5" customHeight="1" x14ac:dyDescent="0.25">
      <c r="A23" s="5" t="s">
        <v>45</v>
      </c>
      <c r="B23" s="40">
        <v>43784</v>
      </c>
      <c r="C23" s="5" t="s">
        <v>36</v>
      </c>
      <c r="D23" s="41" t="s">
        <v>37</v>
      </c>
      <c r="E23" s="42">
        <v>4934.6499999999996</v>
      </c>
      <c r="F23" s="44"/>
      <c r="G23" s="29"/>
      <c r="H23" s="31"/>
    </row>
    <row r="24" spans="1:8" s="45" customFormat="1" ht="19.5" customHeight="1" x14ac:dyDescent="0.25">
      <c r="A24" s="5" t="s">
        <v>46</v>
      </c>
      <c r="B24" s="40">
        <v>43815</v>
      </c>
      <c r="C24" s="5" t="s">
        <v>36</v>
      </c>
      <c r="D24" s="41" t="s">
        <v>47</v>
      </c>
      <c r="E24" s="42">
        <v>50316.66</v>
      </c>
      <c r="F24" s="44"/>
      <c r="G24" s="29"/>
      <c r="H24" s="31"/>
    </row>
    <row r="25" spans="1:8" s="45" customFormat="1" ht="19.5" customHeight="1" x14ac:dyDescent="0.25">
      <c r="A25" s="5" t="s">
        <v>48</v>
      </c>
      <c r="B25" s="40">
        <v>43815</v>
      </c>
      <c r="C25" s="5" t="s">
        <v>36</v>
      </c>
      <c r="D25" s="41" t="s">
        <v>37</v>
      </c>
      <c r="E25" s="42">
        <v>4919.7</v>
      </c>
      <c r="F25" s="44"/>
      <c r="G25" s="29"/>
      <c r="H25" s="31"/>
    </row>
    <row r="26" spans="1:8" s="45" customFormat="1" ht="19.5" customHeight="1" x14ac:dyDescent="0.25">
      <c r="A26" s="5" t="s">
        <v>49</v>
      </c>
      <c r="B26" s="40">
        <v>43815</v>
      </c>
      <c r="C26" s="5" t="s">
        <v>36</v>
      </c>
      <c r="D26" s="41" t="s">
        <v>42</v>
      </c>
      <c r="E26" s="42">
        <v>225.4</v>
      </c>
      <c r="F26" s="44"/>
      <c r="G26" s="29"/>
      <c r="H26" s="31"/>
    </row>
    <row r="27" spans="1:8" s="45" customFormat="1" ht="19.5" customHeight="1" x14ac:dyDescent="0.25">
      <c r="A27" s="5" t="s">
        <v>49</v>
      </c>
      <c r="B27" s="40">
        <v>43815</v>
      </c>
      <c r="C27" s="5" t="s">
        <v>36</v>
      </c>
      <c r="D27" s="41" t="s">
        <v>39</v>
      </c>
      <c r="E27" s="42">
        <v>3469.55</v>
      </c>
      <c r="F27" s="44"/>
      <c r="G27" s="29"/>
      <c r="H27" s="31"/>
    </row>
    <row r="28" spans="1:8" s="45" customFormat="1" ht="19.5" customHeight="1" x14ac:dyDescent="0.25">
      <c r="A28" s="5" t="s">
        <v>50</v>
      </c>
      <c r="B28" s="40">
        <v>44057</v>
      </c>
      <c r="C28" s="5" t="s">
        <v>51</v>
      </c>
      <c r="D28" s="41" t="s">
        <v>52</v>
      </c>
      <c r="E28" s="42">
        <v>5500</v>
      </c>
      <c r="F28" s="44"/>
      <c r="G28" s="29"/>
      <c r="H28" s="29"/>
    </row>
    <row r="29" spans="1:8" s="45" customFormat="1" ht="19.5" customHeight="1" x14ac:dyDescent="0.25">
      <c r="A29" s="5" t="s">
        <v>53</v>
      </c>
      <c r="B29" s="40">
        <v>43594</v>
      </c>
      <c r="C29" s="5" t="s">
        <v>54</v>
      </c>
      <c r="D29" s="41" t="s">
        <v>55</v>
      </c>
      <c r="E29" s="42">
        <v>349755.23</v>
      </c>
      <c r="F29" s="44"/>
      <c r="G29" s="29"/>
      <c r="H29" s="29"/>
    </row>
    <row r="30" spans="1:8" s="45" customFormat="1" ht="19.5" customHeight="1" x14ac:dyDescent="0.25">
      <c r="A30" s="5" t="s">
        <v>56</v>
      </c>
      <c r="B30" s="40">
        <v>44013</v>
      </c>
      <c r="C30" s="5" t="s">
        <v>57</v>
      </c>
      <c r="D30" s="41" t="s">
        <v>58</v>
      </c>
      <c r="E30" s="42">
        <v>600109</v>
      </c>
      <c r="F30" s="44"/>
      <c r="G30" s="29"/>
      <c r="H30" s="29"/>
    </row>
    <row r="31" spans="1:8" s="45" customFormat="1" ht="19.5" customHeight="1" x14ac:dyDescent="0.25">
      <c r="A31" s="5" t="s">
        <v>59</v>
      </c>
      <c r="B31" s="40">
        <v>43983</v>
      </c>
      <c r="C31" s="5" t="s">
        <v>60</v>
      </c>
      <c r="D31" s="41" t="s">
        <v>61</v>
      </c>
      <c r="E31" s="42">
        <v>1564000.04</v>
      </c>
      <c r="F31" s="44"/>
      <c r="G31" s="29"/>
      <c r="H31" s="29"/>
    </row>
    <row r="32" spans="1:8" s="45" customFormat="1" ht="19.5" customHeight="1" x14ac:dyDescent="0.25">
      <c r="A32" s="5" t="s">
        <v>62</v>
      </c>
      <c r="B32" s="40">
        <v>44002</v>
      </c>
      <c r="C32" s="5" t="s">
        <v>63</v>
      </c>
      <c r="D32" s="41" t="s">
        <v>64</v>
      </c>
      <c r="E32" s="42">
        <v>9748580.8800000008</v>
      </c>
      <c r="F32" s="44"/>
      <c r="G32" s="29"/>
      <c r="H32" s="31"/>
    </row>
    <row r="33" spans="1:8" s="45" customFormat="1" ht="19.5" customHeight="1" x14ac:dyDescent="0.25">
      <c r="A33" s="5" t="s">
        <v>65</v>
      </c>
      <c r="B33" s="40">
        <v>44050</v>
      </c>
      <c r="C33" s="5" t="s">
        <v>66</v>
      </c>
      <c r="D33" s="41" t="s">
        <v>67</v>
      </c>
      <c r="E33" s="42">
        <v>2345599.9900000002</v>
      </c>
      <c r="F33" s="44"/>
      <c r="G33" s="29"/>
      <c r="H33" s="31"/>
    </row>
    <row r="34" spans="1:8" s="45" customFormat="1" ht="19.5" customHeight="1" x14ac:dyDescent="0.25">
      <c r="A34" s="5" t="s">
        <v>68</v>
      </c>
      <c r="B34" s="40">
        <v>44043</v>
      </c>
      <c r="C34" s="5" t="s">
        <v>69</v>
      </c>
      <c r="D34" s="41" t="s">
        <v>70</v>
      </c>
      <c r="E34" s="42">
        <v>1080000</v>
      </c>
      <c r="F34" s="44"/>
      <c r="G34" s="29"/>
      <c r="H34" s="31"/>
    </row>
    <row r="35" spans="1:8" s="45" customFormat="1" ht="19.5" customHeight="1" x14ac:dyDescent="0.25">
      <c r="A35" s="5" t="s">
        <v>71</v>
      </c>
      <c r="B35" s="40">
        <v>43630</v>
      </c>
      <c r="C35" s="5" t="s">
        <v>72</v>
      </c>
      <c r="D35" s="41" t="s">
        <v>73</v>
      </c>
      <c r="E35" s="42">
        <v>457527.8</v>
      </c>
      <c r="F35" s="44"/>
      <c r="G35" s="29"/>
      <c r="H35" s="29"/>
    </row>
    <row r="36" spans="1:8" s="45" customFormat="1" ht="19.5" customHeight="1" x14ac:dyDescent="0.25">
      <c r="A36" s="5" t="s">
        <v>74</v>
      </c>
      <c r="B36" s="40">
        <v>44047</v>
      </c>
      <c r="C36" s="5" t="s">
        <v>17</v>
      </c>
      <c r="D36" s="41" t="s">
        <v>75</v>
      </c>
      <c r="E36" s="42">
        <v>4291859.71</v>
      </c>
      <c r="F36" s="44"/>
      <c r="G36" s="29"/>
      <c r="H36" s="29"/>
    </row>
    <row r="37" spans="1:8" s="45" customFormat="1" ht="19.5" customHeight="1" x14ac:dyDescent="0.25">
      <c r="A37" s="5" t="s">
        <v>76</v>
      </c>
      <c r="B37" s="40">
        <v>44084</v>
      </c>
      <c r="C37" s="5" t="s">
        <v>17</v>
      </c>
      <c r="D37" s="41" t="s">
        <v>75</v>
      </c>
      <c r="E37" s="42">
        <v>4291859.71</v>
      </c>
      <c r="F37" s="44"/>
      <c r="G37" s="29"/>
      <c r="H37" s="31"/>
    </row>
    <row r="38" spans="1:8" s="45" customFormat="1" ht="15.75" customHeight="1" x14ac:dyDescent="0.25">
      <c r="A38" s="5" t="s">
        <v>77</v>
      </c>
      <c r="B38" s="40">
        <v>44167</v>
      </c>
      <c r="C38" s="5" t="s">
        <v>78</v>
      </c>
      <c r="D38" s="5" t="s">
        <v>79</v>
      </c>
      <c r="E38" s="42">
        <v>1731182.99</v>
      </c>
      <c r="F38" s="46"/>
      <c r="G38" s="29"/>
      <c r="H38" s="29"/>
    </row>
    <row r="39" spans="1:8" s="45" customFormat="1" ht="15.75" customHeight="1" x14ac:dyDescent="0.25">
      <c r="A39" s="5" t="s">
        <v>80</v>
      </c>
      <c r="B39" s="40">
        <v>44151</v>
      </c>
      <c r="C39" s="5" t="s">
        <v>29</v>
      </c>
      <c r="D39" s="5" t="s">
        <v>81</v>
      </c>
      <c r="E39" s="42">
        <v>19112719.109999999</v>
      </c>
      <c r="F39" s="46"/>
      <c r="G39" s="29"/>
      <c r="H39" s="29"/>
    </row>
    <row r="40" spans="1:8" s="45" customFormat="1" ht="15.75" customHeight="1" x14ac:dyDescent="0.25">
      <c r="A40" s="5" t="s">
        <v>82</v>
      </c>
      <c r="B40" s="40">
        <v>44183</v>
      </c>
      <c r="C40" s="5" t="s">
        <v>83</v>
      </c>
      <c r="D40" s="5" t="s">
        <v>84</v>
      </c>
      <c r="E40" s="42">
        <v>26163.02</v>
      </c>
      <c r="F40" s="46"/>
      <c r="G40" s="29"/>
      <c r="H40" s="29"/>
    </row>
    <row r="41" spans="1:8" ht="15.75" customHeight="1" x14ac:dyDescent="0.25">
      <c r="A41" s="7" t="s">
        <v>85</v>
      </c>
      <c r="B41" s="6">
        <v>44186</v>
      </c>
      <c r="C41" s="7" t="s">
        <v>86</v>
      </c>
      <c r="D41" s="7" t="s">
        <v>87</v>
      </c>
      <c r="E41" s="9">
        <v>863833.66</v>
      </c>
      <c r="F41" s="28"/>
      <c r="G41" s="29"/>
      <c r="H41" s="31"/>
    </row>
    <row r="42" spans="1:8" ht="15.75" customHeight="1" x14ac:dyDescent="0.25">
      <c r="A42" s="7" t="s">
        <v>88</v>
      </c>
      <c r="B42" s="6">
        <v>44176</v>
      </c>
      <c r="C42" s="7" t="s">
        <v>29</v>
      </c>
      <c r="D42" s="7" t="s">
        <v>89</v>
      </c>
      <c r="E42" s="9">
        <v>98070</v>
      </c>
      <c r="F42" s="28"/>
      <c r="G42" s="29"/>
      <c r="H42" s="31"/>
    </row>
    <row r="43" spans="1:8" ht="15.75" customHeight="1" x14ac:dyDescent="0.25">
      <c r="A43" s="7" t="s">
        <v>90</v>
      </c>
      <c r="B43" s="6">
        <v>44189</v>
      </c>
      <c r="C43" s="7" t="s">
        <v>91</v>
      </c>
      <c r="D43" s="7" t="s">
        <v>92</v>
      </c>
      <c r="E43" s="9">
        <v>100757.25</v>
      </c>
      <c r="F43" s="28"/>
      <c r="G43" s="29"/>
      <c r="H43" s="31"/>
    </row>
    <row r="44" spans="1:8" ht="15.75" customHeight="1" x14ac:dyDescent="0.25">
      <c r="A44" s="7" t="s">
        <v>93</v>
      </c>
      <c r="B44" s="6">
        <v>44189</v>
      </c>
      <c r="C44" s="7" t="s">
        <v>91</v>
      </c>
      <c r="D44" s="7" t="s">
        <v>94</v>
      </c>
      <c r="E44" s="9">
        <v>100757.25</v>
      </c>
      <c r="F44" s="28"/>
      <c r="G44" s="29"/>
      <c r="H44" s="31"/>
    </row>
    <row r="45" spans="1:8" ht="15.75" x14ac:dyDescent="0.25">
      <c r="A45" s="5" t="s">
        <v>95</v>
      </c>
      <c r="B45" s="6">
        <v>44075</v>
      </c>
      <c r="C45" s="7" t="s">
        <v>14</v>
      </c>
      <c r="D45" s="8" t="s">
        <v>96</v>
      </c>
      <c r="E45" s="9">
        <v>400000</v>
      </c>
      <c r="F45" s="28"/>
      <c r="G45" s="29"/>
      <c r="H45" s="31"/>
    </row>
    <row r="46" spans="1:8" ht="15.75" x14ac:dyDescent="0.25">
      <c r="A46" s="5" t="s">
        <v>97</v>
      </c>
      <c r="B46" s="6">
        <v>44075</v>
      </c>
      <c r="C46" s="7" t="s">
        <v>14</v>
      </c>
      <c r="D46" s="8" t="s">
        <v>98</v>
      </c>
      <c r="E46" s="9">
        <v>400000</v>
      </c>
      <c r="F46" s="28"/>
      <c r="G46" s="29"/>
      <c r="H46" s="31"/>
    </row>
    <row r="47" spans="1:8" ht="15.75" x14ac:dyDescent="0.25">
      <c r="A47" s="5" t="s">
        <v>99</v>
      </c>
      <c r="B47" s="6">
        <v>44075</v>
      </c>
      <c r="C47" s="7" t="s">
        <v>14</v>
      </c>
      <c r="D47" s="8" t="s">
        <v>100</v>
      </c>
      <c r="E47" s="9">
        <v>400000</v>
      </c>
      <c r="F47" s="28"/>
      <c r="G47" s="29"/>
      <c r="H47" s="31"/>
    </row>
    <row r="48" spans="1:8" ht="15.75" x14ac:dyDescent="0.25">
      <c r="A48" s="5" t="s">
        <v>101</v>
      </c>
      <c r="B48" s="6">
        <v>44075</v>
      </c>
      <c r="C48" s="7" t="s">
        <v>14</v>
      </c>
      <c r="D48" s="8" t="s">
        <v>102</v>
      </c>
      <c r="E48" s="9">
        <v>400000</v>
      </c>
      <c r="F48" s="28"/>
      <c r="G48" s="29"/>
      <c r="H48" s="31"/>
    </row>
    <row r="49" spans="1:8" ht="15.75" x14ac:dyDescent="0.25">
      <c r="A49" s="5" t="s">
        <v>103</v>
      </c>
      <c r="B49" s="6">
        <v>44075</v>
      </c>
      <c r="C49" s="7" t="s">
        <v>14</v>
      </c>
      <c r="D49" s="8" t="s">
        <v>104</v>
      </c>
      <c r="E49" s="9">
        <v>400000</v>
      </c>
      <c r="F49" s="28"/>
      <c r="G49" s="29"/>
      <c r="H49" s="31"/>
    </row>
    <row r="50" spans="1:8" ht="15.75" x14ac:dyDescent="0.25">
      <c r="A50" s="5" t="s">
        <v>105</v>
      </c>
      <c r="B50" s="6">
        <v>44075</v>
      </c>
      <c r="C50" s="7" t="s">
        <v>14</v>
      </c>
      <c r="D50" s="8" t="s">
        <v>106</v>
      </c>
      <c r="E50" s="9">
        <v>400000</v>
      </c>
      <c r="F50" s="28"/>
      <c r="G50" s="29"/>
      <c r="H50" s="31"/>
    </row>
    <row r="51" spans="1:8" ht="15.75" x14ac:dyDescent="0.25">
      <c r="A51" s="5" t="s">
        <v>107</v>
      </c>
      <c r="B51" s="6">
        <v>44056</v>
      </c>
      <c r="C51" s="7" t="s">
        <v>91</v>
      </c>
      <c r="D51" s="8" t="s">
        <v>108</v>
      </c>
      <c r="E51" s="9">
        <v>100757.25</v>
      </c>
      <c r="F51" s="28"/>
      <c r="G51" s="29"/>
      <c r="H51" s="31"/>
    </row>
    <row r="52" spans="1:8" ht="15.75" x14ac:dyDescent="0.25">
      <c r="A52" s="5" t="s">
        <v>109</v>
      </c>
      <c r="B52" s="6">
        <v>44056</v>
      </c>
      <c r="C52" s="7" t="s">
        <v>91</v>
      </c>
      <c r="D52" s="8" t="s">
        <v>110</v>
      </c>
      <c r="E52" s="9">
        <v>191455</v>
      </c>
      <c r="F52" s="28"/>
      <c r="G52" s="29"/>
      <c r="H52" s="31"/>
    </row>
    <row r="53" spans="1:8" ht="15.75" x14ac:dyDescent="0.25">
      <c r="A53" s="5" t="s">
        <v>111</v>
      </c>
      <c r="B53" s="6">
        <v>44056</v>
      </c>
      <c r="C53" s="7" t="s">
        <v>91</v>
      </c>
      <c r="D53" s="8" t="s">
        <v>112</v>
      </c>
      <c r="E53" s="9">
        <v>407247.5</v>
      </c>
      <c r="F53" s="28"/>
      <c r="G53" s="29"/>
      <c r="H53" s="31"/>
    </row>
    <row r="54" spans="1:8" ht="15.75" x14ac:dyDescent="0.25">
      <c r="A54" s="5" t="s">
        <v>113</v>
      </c>
      <c r="B54" s="6">
        <v>44061</v>
      </c>
      <c r="C54" s="7" t="s">
        <v>91</v>
      </c>
      <c r="D54" s="8" t="s">
        <v>114</v>
      </c>
      <c r="E54" s="9">
        <v>100757.25</v>
      </c>
      <c r="F54" s="28"/>
      <c r="G54" s="29"/>
      <c r="H54" s="31"/>
    </row>
    <row r="55" spans="1:8" ht="15.75" x14ac:dyDescent="0.25">
      <c r="A55" s="5" t="s">
        <v>115</v>
      </c>
      <c r="B55" s="6">
        <v>44092</v>
      </c>
      <c r="C55" s="7" t="s">
        <v>91</v>
      </c>
      <c r="D55" s="8" t="s">
        <v>116</v>
      </c>
      <c r="E55" s="9">
        <v>146782.17000000001</v>
      </c>
      <c r="F55" s="28"/>
      <c r="G55" s="29"/>
      <c r="H55" s="31"/>
    </row>
    <row r="56" spans="1:8" ht="15.75" x14ac:dyDescent="0.25">
      <c r="A56" s="5" t="s">
        <v>117</v>
      </c>
      <c r="B56" s="6">
        <v>44099</v>
      </c>
      <c r="C56" s="7" t="s">
        <v>91</v>
      </c>
      <c r="D56" s="8" t="s">
        <v>114</v>
      </c>
      <c r="E56" s="9">
        <v>100757.25</v>
      </c>
      <c r="F56" s="28"/>
      <c r="G56" s="29"/>
      <c r="H56" s="29"/>
    </row>
    <row r="57" spans="1:8" ht="15.75" x14ac:dyDescent="0.25">
      <c r="A57" s="5" t="s">
        <v>118</v>
      </c>
      <c r="B57" s="6">
        <v>44099</v>
      </c>
      <c r="C57" s="7" t="s">
        <v>91</v>
      </c>
      <c r="D57" s="8" t="s">
        <v>110</v>
      </c>
      <c r="E57" s="9">
        <v>191455</v>
      </c>
      <c r="F57" s="28"/>
      <c r="G57" s="29"/>
      <c r="H57" s="31"/>
    </row>
    <row r="58" spans="1:8" ht="15.75" x14ac:dyDescent="0.25">
      <c r="A58" s="5" t="s">
        <v>119</v>
      </c>
      <c r="B58" s="6">
        <v>44099</v>
      </c>
      <c r="C58" s="7" t="s">
        <v>91</v>
      </c>
      <c r="D58" s="8" t="s">
        <v>108</v>
      </c>
      <c r="E58" s="9">
        <v>100757.25</v>
      </c>
      <c r="F58" s="28"/>
      <c r="G58" s="29"/>
      <c r="H58" s="31"/>
    </row>
    <row r="59" spans="1:8" ht="15.75" x14ac:dyDescent="0.25">
      <c r="A59" s="5" t="s">
        <v>120</v>
      </c>
      <c r="B59" s="6">
        <v>44099</v>
      </c>
      <c r="C59" s="7" t="s">
        <v>91</v>
      </c>
      <c r="D59" s="8" t="s">
        <v>112</v>
      </c>
      <c r="E59" s="9">
        <v>407247.5</v>
      </c>
      <c r="F59" s="28"/>
      <c r="G59" s="29"/>
      <c r="H59" s="29"/>
    </row>
    <row r="60" spans="1:8" ht="15.75" x14ac:dyDescent="0.25">
      <c r="A60" s="5" t="s">
        <v>121</v>
      </c>
      <c r="B60" s="6">
        <v>44048</v>
      </c>
      <c r="C60" s="7" t="s">
        <v>17</v>
      </c>
      <c r="D60" s="8" t="s">
        <v>75</v>
      </c>
      <c r="E60" s="9">
        <v>4291859.71</v>
      </c>
      <c r="F60" s="28"/>
      <c r="G60" s="29"/>
      <c r="H60" s="29"/>
    </row>
    <row r="61" spans="1:8" ht="15.75" x14ac:dyDescent="0.25">
      <c r="A61" s="5" t="s">
        <v>122</v>
      </c>
      <c r="B61" s="6">
        <v>44057</v>
      </c>
      <c r="C61" s="7" t="s">
        <v>17</v>
      </c>
      <c r="D61" s="8" t="s">
        <v>123</v>
      </c>
      <c r="E61" s="9">
        <v>4291859.71</v>
      </c>
      <c r="F61" s="28"/>
      <c r="G61" s="29"/>
      <c r="H61" s="29"/>
    </row>
    <row r="62" spans="1:8" ht="15.75" x14ac:dyDescent="0.25">
      <c r="A62" s="5" t="s">
        <v>124</v>
      </c>
      <c r="B62" s="6">
        <v>44082</v>
      </c>
      <c r="C62" s="7" t="s">
        <v>17</v>
      </c>
      <c r="D62" s="8" t="s">
        <v>125</v>
      </c>
      <c r="E62" s="9">
        <v>4291859.71</v>
      </c>
      <c r="F62" s="28"/>
      <c r="G62" s="29"/>
      <c r="H62" s="29"/>
    </row>
    <row r="63" spans="1:8" ht="15.75" x14ac:dyDescent="0.25">
      <c r="A63" s="5" t="s">
        <v>126</v>
      </c>
      <c r="B63" s="6">
        <v>44084</v>
      </c>
      <c r="C63" s="7" t="s">
        <v>17</v>
      </c>
      <c r="D63" s="8" t="s">
        <v>127</v>
      </c>
      <c r="E63" s="9">
        <v>4291859.71</v>
      </c>
      <c r="F63" s="28"/>
      <c r="G63" s="29"/>
      <c r="H63" s="31"/>
    </row>
    <row r="64" spans="1:8" ht="15.75" x14ac:dyDescent="0.25">
      <c r="A64" s="5" t="s">
        <v>128</v>
      </c>
      <c r="B64" s="6">
        <v>44096</v>
      </c>
      <c r="C64" s="7" t="s">
        <v>17</v>
      </c>
      <c r="D64" s="8" t="s">
        <v>129</v>
      </c>
      <c r="E64" s="9">
        <v>4291859.71</v>
      </c>
      <c r="F64" s="28"/>
      <c r="G64" s="29"/>
      <c r="H64" s="29"/>
    </row>
    <row r="65" spans="1:8" ht="15.75" x14ac:dyDescent="0.25">
      <c r="A65" s="5" t="s">
        <v>130</v>
      </c>
      <c r="B65" s="6">
        <v>44123</v>
      </c>
      <c r="C65" s="7" t="s">
        <v>17</v>
      </c>
      <c r="D65" s="8" t="s">
        <v>131</v>
      </c>
      <c r="E65" s="9">
        <v>4291859.71</v>
      </c>
      <c r="F65" s="28"/>
      <c r="G65" s="29"/>
      <c r="H65" s="31"/>
    </row>
    <row r="66" spans="1:8" ht="16.5" thickBot="1" x14ac:dyDescent="0.3">
      <c r="A66" s="7" t="s">
        <v>132</v>
      </c>
      <c r="B66" s="6">
        <v>44063</v>
      </c>
      <c r="C66" s="7" t="s">
        <v>63</v>
      </c>
      <c r="D66" s="7" t="s">
        <v>133</v>
      </c>
      <c r="E66" s="9">
        <v>118441820.52</v>
      </c>
      <c r="F66" s="33"/>
      <c r="G66" s="29"/>
      <c r="H66" s="31"/>
    </row>
    <row r="67" spans="1:8" ht="16.5" thickTop="1" x14ac:dyDescent="0.25">
      <c r="A67" s="7" t="s">
        <v>134</v>
      </c>
      <c r="B67" s="6">
        <v>44095</v>
      </c>
      <c r="C67" s="7" t="s">
        <v>63</v>
      </c>
      <c r="D67" s="7" t="s">
        <v>135</v>
      </c>
      <c r="E67" s="9">
        <v>14222570.369999999</v>
      </c>
      <c r="F67" s="28"/>
      <c r="G67" s="29"/>
      <c r="H67" s="31"/>
    </row>
    <row r="68" spans="1:8" ht="15.75" x14ac:dyDescent="0.25">
      <c r="A68" s="7" t="s">
        <v>136</v>
      </c>
      <c r="B68" s="6">
        <v>44224</v>
      </c>
      <c r="C68" s="7" t="s">
        <v>14</v>
      </c>
      <c r="D68" s="7" t="s">
        <v>137</v>
      </c>
      <c r="E68" s="9">
        <v>400000</v>
      </c>
      <c r="F68" s="28"/>
      <c r="G68" s="29"/>
      <c r="H68" s="31"/>
    </row>
    <row r="69" spans="1:8" ht="15.75" x14ac:dyDescent="0.25">
      <c r="A69" s="7" t="s">
        <v>138</v>
      </c>
      <c r="B69" s="6">
        <v>43994</v>
      </c>
      <c r="C69" s="7" t="s">
        <v>63</v>
      </c>
      <c r="D69" s="7" t="s">
        <v>139</v>
      </c>
      <c r="E69" s="9">
        <v>128970.02</v>
      </c>
      <c r="F69" s="28"/>
      <c r="G69" s="29"/>
      <c r="H69" s="29"/>
    </row>
    <row r="70" spans="1:8" ht="15.75" x14ac:dyDescent="0.25">
      <c r="A70" s="7" t="s">
        <v>140</v>
      </c>
      <c r="B70" s="6">
        <v>43994</v>
      </c>
      <c r="C70" s="7" t="s">
        <v>63</v>
      </c>
      <c r="D70" s="7" t="s">
        <v>139</v>
      </c>
      <c r="E70" s="9">
        <v>125271.57</v>
      </c>
      <c r="F70" s="28"/>
      <c r="G70" s="29"/>
      <c r="H70" s="29"/>
    </row>
    <row r="71" spans="1:8" ht="15.75" x14ac:dyDescent="0.25">
      <c r="A71" s="7" t="s">
        <v>141</v>
      </c>
      <c r="B71" s="6">
        <v>43994</v>
      </c>
      <c r="C71" s="7" t="s">
        <v>63</v>
      </c>
      <c r="D71" s="7" t="s">
        <v>139</v>
      </c>
      <c r="E71" s="9">
        <v>161375.81</v>
      </c>
      <c r="F71" s="28"/>
      <c r="G71" s="29"/>
      <c r="H71" s="29"/>
    </row>
    <row r="72" spans="1:8" ht="20.25" x14ac:dyDescent="0.3">
      <c r="A72" s="7" t="s">
        <v>142</v>
      </c>
      <c r="B72" s="6">
        <v>43990</v>
      </c>
      <c r="C72" s="7" t="s">
        <v>63</v>
      </c>
      <c r="D72" s="7" t="s">
        <v>139</v>
      </c>
      <c r="E72" s="9">
        <v>83359.839999999997</v>
      </c>
      <c r="F72" s="34"/>
      <c r="G72" s="29"/>
      <c r="H72" s="32"/>
    </row>
    <row r="73" spans="1:8" ht="20.25" x14ac:dyDescent="0.3">
      <c r="A73" s="7" t="s">
        <v>143</v>
      </c>
      <c r="B73" s="6">
        <v>43994</v>
      </c>
      <c r="C73" s="7" t="s">
        <v>63</v>
      </c>
      <c r="D73" s="7" t="s">
        <v>139</v>
      </c>
      <c r="E73" s="9">
        <v>172389.28</v>
      </c>
      <c r="F73" s="34"/>
      <c r="G73" s="29"/>
      <c r="H73" s="32"/>
    </row>
    <row r="74" spans="1:8" ht="20.25" x14ac:dyDescent="0.3">
      <c r="A74" s="7" t="s">
        <v>144</v>
      </c>
      <c r="B74" s="6">
        <v>43621</v>
      </c>
      <c r="C74" s="7" t="s">
        <v>63</v>
      </c>
      <c r="D74" s="7" t="s">
        <v>145</v>
      </c>
      <c r="E74" s="9">
        <v>144276.78</v>
      </c>
      <c r="F74" s="34"/>
      <c r="G74" s="29"/>
      <c r="H74" s="32"/>
    </row>
    <row r="75" spans="1:8" ht="15.75" x14ac:dyDescent="0.25">
      <c r="A75" s="7" t="s">
        <v>146</v>
      </c>
      <c r="B75" s="6">
        <v>43691</v>
      </c>
      <c r="C75" s="7" t="s">
        <v>63</v>
      </c>
      <c r="D75" s="7" t="s">
        <v>147</v>
      </c>
      <c r="E75" s="9">
        <v>77270.89</v>
      </c>
      <c r="F75" s="28"/>
      <c r="G75" s="29"/>
      <c r="H75" s="31"/>
    </row>
    <row r="76" spans="1:8" ht="15.75" x14ac:dyDescent="0.25">
      <c r="A76" s="7" t="s">
        <v>148</v>
      </c>
      <c r="B76" s="6">
        <v>43738</v>
      </c>
      <c r="C76" s="7" t="s">
        <v>63</v>
      </c>
      <c r="D76" s="7" t="s">
        <v>147</v>
      </c>
      <c r="E76" s="9">
        <v>91214.14</v>
      </c>
      <c r="F76" s="30"/>
      <c r="G76" s="29"/>
      <c r="H76" s="31"/>
    </row>
    <row r="77" spans="1:8" ht="15.75" x14ac:dyDescent="0.25">
      <c r="A77" s="7" t="s">
        <v>149</v>
      </c>
      <c r="B77" s="6">
        <v>43738</v>
      </c>
      <c r="C77" s="7" t="s">
        <v>63</v>
      </c>
      <c r="D77" s="7" t="s">
        <v>147</v>
      </c>
      <c r="E77" s="9">
        <v>84843.47</v>
      </c>
      <c r="F77" s="30"/>
      <c r="G77" s="29"/>
      <c r="H77" s="31"/>
    </row>
    <row r="78" spans="1:8" ht="15.75" x14ac:dyDescent="0.25">
      <c r="A78" s="7" t="s">
        <v>150</v>
      </c>
      <c r="B78" s="6">
        <v>43782</v>
      </c>
      <c r="C78" s="7" t="s">
        <v>63</v>
      </c>
      <c r="D78" s="7" t="s">
        <v>151</v>
      </c>
      <c r="E78" s="9">
        <v>161692.78</v>
      </c>
      <c r="F78" s="30"/>
      <c r="G78" s="29"/>
      <c r="H78" s="31"/>
    </row>
    <row r="79" spans="1:8" ht="15.75" x14ac:dyDescent="0.25">
      <c r="A79" s="7" t="s">
        <v>152</v>
      </c>
      <c r="B79" s="6">
        <v>43817</v>
      </c>
      <c r="C79" s="7" t="s">
        <v>63</v>
      </c>
      <c r="D79" s="7" t="s">
        <v>147</v>
      </c>
      <c r="E79" s="9">
        <v>42480</v>
      </c>
      <c r="F79" s="30"/>
      <c r="G79" s="29"/>
      <c r="H79" s="31"/>
    </row>
    <row r="80" spans="1:8" ht="15.75" x14ac:dyDescent="0.25">
      <c r="A80" s="7" t="s">
        <v>153</v>
      </c>
      <c r="B80" s="6">
        <v>43817</v>
      </c>
      <c r="C80" s="7" t="s">
        <v>63</v>
      </c>
      <c r="D80" s="7" t="s">
        <v>151</v>
      </c>
      <c r="E80" s="9">
        <v>222039.81</v>
      </c>
      <c r="F80" s="30"/>
      <c r="G80" s="29"/>
      <c r="H80" s="31"/>
    </row>
    <row r="81" spans="1:8" ht="15.75" x14ac:dyDescent="0.25">
      <c r="A81" s="7" t="s">
        <v>154</v>
      </c>
      <c r="B81" s="6">
        <v>43818</v>
      </c>
      <c r="C81" s="7" t="s">
        <v>63</v>
      </c>
      <c r="D81" s="7" t="s">
        <v>151</v>
      </c>
      <c r="E81" s="9">
        <v>190931.78</v>
      </c>
      <c r="F81" s="30"/>
      <c r="G81" s="29"/>
      <c r="H81" s="31"/>
    </row>
    <row r="82" spans="1:8" ht="15.75" x14ac:dyDescent="0.25">
      <c r="A82" s="7" t="s">
        <v>155</v>
      </c>
      <c r="B82" s="6">
        <v>43886</v>
      </c>
      <c r="C82" s="7" t="s">
        <v>63</v>
      </c>
      <c r="D82" s="7" t="s">
        <v>156</v>
      </c>
      <c r="E82" s="9">
        <v>335304.8</v>
      </c>
      <c r="F82" s="30"/>
      <c r="G82" s="29"/>
      <c r="H82" s="31"/>
    </row>
    <row r="83" spans="1:8" ht="15.75" x14ac:dyDescent="0.25">
      <c r="A83" s="7" t="s">
        <v>157</v>
      </c>
      <c r="B83" s="6">
        <v>44012</v>
      </c>
      <c r="C83" s="7" t="s">
        <v>63</v>
      </c>
      <c r="D83" s="7" t="s">
        <v>139</v>
      </c>
      <c r="E83" s="9">
        <v>135551.70000000001</v>
      </c>
      <c r="F83" s="30"/>
      <c r="G83" s="29"/>
      <c r="H83" s="31"/>
    </row>
    <row r="84" spans="1:8" ht="15.75" x14ac:dyDescent="0.25">
      <c r="A84" s="7" t="s">
        <v>158</v>
      </c>
      <c r="B84" s="6">
        <v>44012</v>
      </c>
      <c r="C84" s="7" t="s">
        <v>63</v>
      </c>
      <c r="D84" s="7" t="s">
        <v>139</v>
      </c>
      <c r="E84" s="9">
        <v>178898.02</v>
      </c>
      <c r="F84" s="30"/>
      <c r="G84" s="29"/>
      <c r="H84" s="31"/>
    </row>
    <row r="85" spans="1:8" ht="15.75" x14ac:dyDescent="0.25">
      <c r="A85" s="7" t="s">
        <v>159</v>
      </c>
      <c r="B85" s="6">
        <v>44012</v>
      </c>
      <c r="C85" s="7" t="s">
        <v>63</v>
      </c>
      <c r="D85" s="7" t="s">
        <v>139</v>
      </c>
      <c r="E85" s="9">
        <v>157204.81</v>
      </c>
      <c r="F85" s="30"/>
      <c r="G85" s="29"/>
      <c r="H85" s="31"/>
    </row>
    <row r="86" spans="1:8" ht="15.75" x14ac:dyDescent="0.25">
      <c r="A86" s="7" t="s">
        <v>160</v>
      </c>
      <c r="B86" s="6">
        <v>44012</v>
      </c>
      <c r="C86" s="7" t="s">
        <v>63</v>
      </c>
      <c r="D86" s="7" t="s">
        <v>139</v>
      </c>
      <c r="E86" s="9">
        <v>101800.35</v>
      </c>
      <c r="F86" s="30"/>
      <c r="G86" s="29"/>
      <c r="H86" s="31"/>
    </row>
    <row r="87" spans="1:8" ht="15.75" x14ac:dyDescent="0.25">
      <c r="A87" s="7" t="s">
        <v>161</v>
      </c>
      <c r="B87" s="6">
        <v>44012</v>
      </c>
      <c r="C87" s="7" t="s">
        <v>63</v>
      </c>
      <c r="D87" s="7" t="s">
        <v>139</v>
      </c>
      <c r="E87" s="9">
        <v>124733.7</v>
      </c>
      <c r="F87" s="30"/>
      <c r="G87" s="29"/>
      <c r="H87" s="31"/>
    </row>
    <row r="88" spans="1:8" ht="15.75" x14ac:dyDescent="0.25">
      <c r="A88" s="7" t="s">
        <v>162</v>
      </c>
      <c r="B88" s="6">
        <f>+B87</f>
        <v>44012</v>
      </c>
      <c r="C88" s="7" t="s">
        <v>63</v>
      </c>
      <c r="D88" s="7" t="s">
        <v>139</v>
      </c>
      <c r="E88" s="9">
        <v>139722.70000000001</v>
      </c>
      <c r="F88" s="30"/>
      <c r="G88" s="29"/>
      <c r="H88" s="31"/>
    </row>
    <row r="89" spans="1:8" ht="15.75" x14ac:dyDescent="0.25">
      <c r="A89" s="7" t="s">
        <v>163</v>
      </c>
      <c r="B89" s="6">
        <v>44013</v>
      </c>
      <c r="C89" s="7" t="s">
        <v>63</v>
      </c>
      <c r="D89" s="7" t="s">
        <v>139</v>
      </c>
      <c r="E89" s="9">
        <v>173196.42</v>
      </c>
      <c r="F89" s="30"/>
      <c r="G89" s="29"/>
      <c r="H89" s="31"/>
    </row>
    <row r="90" spans="1:8" ht="15.75" x14ac:dyDescent="0.25">
      <c r="A90" s="7" t="s">
        <v>164</v>
      </c>
      <c r="B90" s="6">
        <v>43980</v>
      </c>
      <c r="C90" s="7" t="s">
        <v>63</v>
      </c>
      <c r="D90" s="7" t="s">
        <v>139</v>
      </c>
      <c r="E90" s="9">
        <v>164239.94</v>
      </c>
      <c r="F90" s="30"/>
      <c r="G90" s="29"/>
      <c r="H90" s="31"/>
    </row>
    <row r="91" spans="1:8" ht="15.75" x14ac:dyDescent="0.25">
      <c r="A91" s="7" t="s">
        <v>165</v>
      </c>
      <c r="B91" s="6">
        <v>43979</v>
      </c>
      <c r="C91" s="7" t="s">
        <v>63</v>
      </c>
      <c r="D91" s="7" t="s">
        <v>139</v>
      </c>
      <c r="E91" s="9">
        <v>137230.9</v>
      </c>
      <c r="F91" s="30"/>
      <c r="G91" s="29"/>
      <c r="H91" s="31"/>
    </row>
    <row r="92" spans="1:8" ht="15.75" x14ac:dyDescent="0.25">
      <c r="A92" s="7" t="s">
        <v>166</v>
      </c>
      <c r="B92" s="6">
        <v>43980</v>
      </c>
      <c r="C92" s="7" t="s">
        <v>63</v>
      </c>
      <c r="D92" s="7" t="s">
        <v>167</v>
      </c>
      <c r="E92" s="9">
        <v>170674.69</v>
      </c>
      <c r="F92" s="30"/>
      <c r="G92" s="29"/>
      <c r="H92" s="31"/>
    </row>
    <row r="93" spans="1:8" ht="15.75" x14ac:dyDescent="0.25">
      <c r="A93" s="7" t="s">
        <v>168</v>
      </c>
      <c r="B93" s="6">
        <v>43971</v>
      </c>
      <c r="C93" s="7" t="s">
        <v>63</v>
      </c>
      <c r="D93" s="7" t="s">
        <v>139</v>
      </c>
      <c r="E93" s="9">
        <v>241648.29</v>
      </c>
      <c r="F93" s="30"/>
      <c r="G93" s="29"/>
      <c r="H93" s="31"/>
    </row>
    <row r="94" spans="1:8" ht="15.75" x14ac:dyDescent="0.25">
      <c r="A94" s="7" t="s">
        <v>169</v>
      </c>
      <c r="B94" s="6">
        <v>43970</v>
      </c>
      <c r="C94" s="7" t="s">
        <v>63</v>
      </c>
      <c r="D94" s="7" t="s">
        <v>170</v>
      </c>
      <c r="E94" s="9">
        <v>71522.600000000006</v>
      </c>
      <c r="F94" s="30"/>
      <c r="G94" s="29"/>
      <c r="H94" s="31"/>
    </row>
    <row r="95" spans="1:8" ht="15.75" x14ac:dyDescent="0.25">
      <c r="A95" s="7" t="s">
        <v>171</v>
      </c>
      <c r="B95" s="6">
        <v>43966</v>
      </c>
      <c r="C95" s="7" t="s">
        <v>63</v>
      </c>
      <c r="D95" s="7" t="s">
        <v>139</v>
      </c>
      <c r="E95" s="9">
        <v>186522.02</v>
      </c>
      <c r="F95" s="30"/>
      <c r="G95" s="29"/>
      <c r="H95" s="31"/>
    </row>
    <row r="96" spans="1:8" ht="15.75" x14ac:dyDescent="0.25">
      <c r="A96" s="7" t="s">
        <v>172</v>
      </c>
      <c r="B96" s="6">
        <v>43971</v>
      </c>
      <c r="C96" s="7" t="s">
        <v>63</v>
      </c>
      <c r="D96" s="7" t="s">
        <v>139</v>
      </c>
      <c r="E96" s="9">
        <v>135794.69</v>
      </c>
      <c r="F96" s="30"/>
      <c r="G96" s="29"/>
      <c r="H96" s="31"/>
    </row>
    <row r="97" spans="1:8" ht="15.75" x14ac:dyDescent="0.25">
      <c r="A97" s="7" t="s">
        <v>173</v>
      </c>
      <c r="B97" s="6">
        <v>43970</v>
      </c>
      <c r="C97" s="7" t="s">
        <v>63</v>
      </c>
      <c r="D97" s="7" t="s">
        <v>139</v>
      </c>
      <c r="E97" s="9">
        <v>144878.81</v>
      </c>
      <c r="F97" s="30"/>
      <c r="G97" s="29"/>
      <c r="H97" s="31"/>
    </row>
    <row r="98" spans="1:8" ht="15.75" x14ac:dyDescent="0.25">
      <c r="A98" s="7" t="s">
        <v>174</v>
      </c>
      <c r="B98" s="6">
        <v>43962</v>
      </c>
      <c r="C98" s="7" t="s">
        <v>63</v>
      </c>
      <c r="D98" s="7" t="s">
        <v>139</v>
      </c>
      <c r="E98" s="9">
        <v>62972.6</v>
      </c>
      <c r="F98" s="30"/>
      <c r="G98" s="29"/>
      <c r="H98" s="31"/>
    </row>
    <row r="99" spans="1:8" ht="15.75" x14ac:dyDescent="0.25">
      <c r="A99" s="7" t="s">
        <v>175</v>
      </c>
      <c r="B99" s="6">
        <v>43958</v>
      </c>
      <c r="C99" s="7" t="s">
        <v>63</v>
      </c>
      <c r="D99" s="7" t="s">
        <v>139</v>
      </c>
      <c r="E99" s="9">
        <v>149688.9</v>
      </c>
      <c r="F99" s="30"/>
      <c r="G99" s="29"/>
      <c r="H99" s="31"/>
    </row>
    <row r="100" spans="1:8" ht="15.75" x14ac:dyDescent="0.25">
      <c r="A100" s="7" t="s">
        <v>176</v>
      </c>
      <c r="B100" s="6">
        <v>43972</v>
      </c>
      <c r="C100" s="7" t="s">
        <v>63</v>
      </c>
      <c r="D100" s="7" t="s">
        <v>139</v>
      </c>
      <c r="E100" s="9">
        <v>171677.3</v>
      </c>
      <c r="F100" s="30"/>
      <c r="G100" s="29"/>
      <c r="H100" s="31"/>
    </row>
    <row r="101" spans="1:8" ht="15.75" x14ac:dyDescent="0.25">
      <c r="A101" s="7" t="s">
        <v>177</v>
      </c>
      <c r="B101" s="6">
        <v>43962</v>
      </c>
      <c r="C101" s="7" t="s">
        <v>63</v>
      </c>
      <c r="D101" s="7" t="s">
        <v>139</v>
      </c>
      <c r="E101" s="9">
        <v>139368.82</v>
      </c>
      <c r="F101" s="30"/>
      <c r="G101" s="29"/>
      <c r="H101" s="31"/>
    </row>
    <row r="102" spans="1:8" ht="15.75" x14ac:dyDescent="0.25">
      <c r="A102" s="7" t="s">
        <v>178</v>
      </c>
      <c r="B102" s="6">
        <v>44032</v>
      </c>
      <c r="C102" s="7" t="s">
        <v>63</v>
      </c>
      <c r="D102" s="7" t="s">
        <v>139</v>
      </c>
      <c r="E102" s="9">
        <v>135890.70000000001</v>
      </c>
      <c r="F102" s="30"/>
      <c r="G102" s="29"/>
      <c r="H102" s="31"/>
    </row>
    <row r="103" spans="1:8" ht="15.75" x14ac:dyDescent="0.25">
      <c r="A103" s="7" t="s">
        <v>179</v>
      </c>
      <c r="B103" s="6">
        <v>44032</v>
      </c>
      <c r="C103" s="7" t="s">
        <v>63</v>
      </c>
      <c r="D103" s="7" t="s">
        <v>139</v>
      </c>
      <c r="E103" s="9">
        <v>139599.78</v>
      </c>
      <c r="F103" s="30"/>
      <c r="G103" s="29"/>
      <c r="H103" s="31"/>
    </row>
    <row r="104" spans="1:8" ht="15.75" x14ac:dyDescent="0.25">
      <c r="A104" s="7" t="s">
        <v>180</v>
      </c>
      <c r="B104" s="6">
        <v>44032</v>
      </c>
      <c r="C104" s="7" t="s">
        <v>63</v>
      </c>
      <c r="D104" s="7" t="s">
        <v>139</v>
      </c>
      <c r="E104" s="9">
        <v>77222.600000000006</v>
      </c>
      <c r="F104" s="30"/>
      <c r="G104" s="29"/>
      <c r="H104" s="31"/>
    </row>
    <row r="105" spans="1:8" ht="15.75" x14ac:dyDescent="0.25">
      <c r="A105" s="7" t="s">
        <v>181</v>
      </c>
      <c r="B105" s="6">
        <v>44032</v>
      </c>
      <c r="C105" s="7" t="s">
        <v>63</v>
      </c>
      <c r="D105" s="7" t="s">
        <v>139</v>
      </c>
      <c r="E105" s="9">
        <v>166325.51999999999</v>
      </c>
      <c r="F105" s="30"/>
      <c r="G105" s="29"/>
      <c r="H105" s="31"/>
    </row>
    <row r="106" spans="1:8" ht="15.75" x14ac:dyDescent="0.25">
      <c r="A106" s="7" t="s">
        <v>182</v>
      </c>
      <c r="B106" s="6">
        <v>44032</v>
      </c>
      <c r="C106" s="7" t="s">
        <v>63</v>
      </c>
      <c r="D106" s="7" t="s">
        <v>139</v>
      </c>
      <c r="E106" s="9">
        <v>149870.78</v>
      </c>
      <c r="F106" s="30"/>
      <c r="G106" s="29"/>
      <c r="H106" s="31"/>
    </row>
    <row r="107" spans="1:8" ht="15.75" x14ac:dyDescent="0.25">
      <c r="A107" s="7" t="s">
        <v>183</v>
      </c>
      <c r="B107" s="6">
        <v>43762</v>
      </c>
      <c r="C107" s="7" t="s">
        <v>63</v>
      </c>
      <c r="D107" s="7" t="s">
        <v>147</v>
      </c>
      <c r="E107" s="9">
        <v>170253.37</v>
      </c>
      <c r="F107" s="30"/>
      <c r="G107" s="29"/>
      <c r="H107" s="31"/>
    </row>
    <row r="108" spans="1:8" ht="15.75" x14ac:dyDescent="0.25">
      <c r="A108" s="7" t="s">
        <v>184</v>
      </c>
      <c r="B108" s="6">
        <v>43909</v>
      </c>
      <c r="C108" s="7" t="s">
        <v>63</v>
      </c>
      <c r="D108" s="7" t="s">
        <v>185</v>
      </c>
      <c r="E108" s="9">
        <v>136099.34</v>
      </c>
      <c r="F108" s="30"/>
      <c r="G108" s="29"/>
      <c r="H108" s="31"/>
    </row>
    <row r="109" spans="1:8" ht="15.75" x14ac:dyDescent="0.25">
      <c r="A109" s="7" t="s">
        <v>186</v>
      </c>
      <c r="B109" s="6">
        <v>43951</v>
      </c>
      <c r="C109" s="7" t="s">
        <v>63</v>
      </c>
      <c r="D109" s="7" t="s">
        <v>139</v>
      </c>
      <c r="E109" s="9">
        <v>190557.87</v>
      </c>
      <c r="F109" s="30"/>
      <c r="G109" s="29"/>
      <c r="H109" s="31"/>
    </row>
    <row r="110" spans="1:8" ht="15.75" x14ac:dyDescent="0.25">
      <c r="A110" s="7" t="s">
        <v>187</v>
      </c>
      <c r="B110" s="6">
        <v>43950</v>
      </c>
      <c r="C110" s="7" t="s">
        <v>63</v>
      </c>
      <c r="D110" s="7" t="s">
        <v>139</v>
      </c>
      <c r="E110" s="9">
        <v>423788.15</v>
      </c>
      <c r="F110" s="30"/>
      <c r="G110" s="29"/>
      <c r="H110" s="31"/>
    </row>
    <row r="111" spans="1:8" ht="15.75" x14ac:dyDescent="0.25">
      <c r="A111" s="7" t="s">
        <v>188</v>
      </c>
      <c r="B111" s="6">
        <v>43949</v>
      </c>
      <c r="C111" s="7" t="s">
        <v>63</v>
      </c>
      <c r="D111" s="7" t="s">
        <v>189</v>
      </c>
      <c r="E111" s="9">
        <v>113949.78</v>
      </c>
      <c r="F111" s="30"/>
      <c r="G111" s="29"/>
      <c r="H111" s="31"/>
    </row>
    <row r="112" spans="1:8" ht="15.75" x14ac:dyDescent="0.25">
      <c r="A112" s="7" t="s">
        <v>190</v>
      </c>
      <c r="B112" s="6">
        <v>43951</v>
      </c>
      <c r="C112" s="7" t="s">
        <v>63</v>
      </c>
      <c r="D112" s="7" t="s">
        <v>189</v>
      </c>
      <c r="E112" s="9">
        <v>62972.6</v>
      </c>
      <c r="F112" s="30"/>
      <c r="G112" s="29"/>
      <c r="H112" s="31"/>
    </row>
    <row r="113" spans="1:8" ht="15.75" x14ac:dyDescent="0.25">
      <c r="A113" s="7" t="s">
        <v>191</v>
      </c>
      <c r="B113" s="6">
        <v>43949</v>
      </c>
      <c r="C113" s="7" t="s">
        <v>63</v>
      </c>
      <c r="D113" s="7" t="s">
        <v>170</v>
      </c>
      <c r="E113" s="9">
        <v>113543.3</v>
      </c>
      <c r="F113" s="30"/>
      <c r="G113" s="29"/>
      <c r="H113" s="31"/>
    </row>
    <row r="114" spans="1:8" ht="15.75" x14ac:dyDescent="0.25">
      <c r="A114" s="7" t="s">
        <v>192</v>
      </c>
      <c r="B114" s="6">
        <v>43934</v>
      </c>
      <c r="C114" s="7" t="s">
        <v>63</v>
      </c>
      <c r="D114" s="7" t="s">
        <v>193</v>
      </c>
      <c r="E114" s="9">
        <v>143505.46</v>
      </c>
      <c r="F114" s="30"/>
      <c r="G114" s="29"/>
      <c r="H114" s="31"/>
    </row>
    <row r="115" spans="1:8" ht="15.75" x14ac:dyDescent="0.25">
      <c r="A115" s="7" t="s">
        <v>194</v>
      </c>
      <c r="B115" s="6">
        <v>43939</v>
      </c>
      <c r="C115" s="7" t="s">
        <v>63</v>
      </c>
      <c r="D115" s="7" t="s">
        <v>139</v>
      </c>
      <c r="E115" s="9">
        <v>70811.34</v>
      </c>
      <c r="F115" s="30"/>
      <c r="G115" s="29"/>
      <c r="H115" s="31"/>
    </row>
    <row r="116" spans="1:8" ht="15.75" x14ac:dyDescent="0.25">
      <c r="A116" s="7" t="s">
        <v>195</v>
      </c>
      <c r="B116" s="6">
        <v>43950</v>
      </c>
      <c r="C116" s="7" t="s">
        <v>63</v>
      </c>
      <c r="D116" s="7" t="s">
        <v>139</v>
      </c>
      <c r="E116" s="9">
        <v>161287.63</v>
      </c>
      <c r="F116" s="30"/>
      <c r="G116" s="29"/>
      <c r="H116" s="31"/>
    </row>
    <row r="117" spans="1:8" ht="15.75" x14ac:dyDescent="0.25">
      <c r="A117" s="7" t="s">
        <v>196</v>
      </c>
      <c r="B117" s="6">
        <v>43938</v>
      </c>
      <c r="C117" s="7" t="s">
        <v>63</v>
      </c>
      <c r="D117" s="7" t="s">
        <v>139</v>
      </c>
      <c r="E117" s="9">
        <v>60163.76</v>
      </c>
      <c r="F117" s="30"/>
      <c r="G117" s="29"/>
      <c r="H117" s="31"/>
    </row>
    <row r="118" spans="1:8" ht="15.75" x14ac:dyDescent="0.25">
      <c r="A118" s="7" t="s">
        <v>197</v>
      </c>
      <c r="B118" s="6">
        <v>43937</v>
      </c>
      <c r="C118" s="7" t="s">
        <v>63</v>
      </c>
      <c r="D118" s="7" t="s">
        <v>139</v>
      </c>
      <c r="E118" s="9">
        <v>60163.76</v>
      </c>
      <c r="F118" s="30"/>
      <c r="G118" s="29"/>
      <c r="H118" s="31"/>
    </row>
    <row r="119" spans="1:8" ht="15.75" x14ac:dyDescent="0.25">
      <c r="A119" s="7" t="s">
        <v>198</v>
      </c>
      <c r="B119" s="6">
        <v>43951</v>
      </c>
      <c r="C119" s="7" t="s">
        <v>63</v>
      </c>
      <c r="D119" s="7" t="s">
        <v>139</v>
      </c>
      <c r="E119" s="9">
        <v>299928.53999999998</v>
      </c>
      <c r="F119" s="30"/>
      <c r="G119" s="29"/>
      <c r="H119" s="31"/>
    </row>
    <row r="120" spans="1:8" ht="15.75" x14ac:dyDescent="0.25">
      <c r="A120" s="7" t="s">
        <v>199</v>
      </c>
      <c r="B120" s="6">
        <v>43909</v>
      </c>
      <c r="C120" s="7" t="s">
        <v>63</v>
      </c>
      <c r="D120" s="7" t="s">
        <v>200</v>
      </c>
      <c r="E120" s="9">
        <v>81915.259999999995</v>
      </c>
      <c r="F120" s="30"/>
      <c r="G120" s="29"/>
      <c r="H120" s="31"/>
    </row>
    <row r="121" spans="1:8" ht="15.75" x14ac:dyDescent="0.25">
      <c r="A121" s="7" t="s">
        <v>201</v>
      </c>
      <c r="B121" s="6">
        <v>43939</v>
      </c>
      <c r="C121" s="7" t="s">
        <v>63</v>
      </c>
      <c r="D121" s="7" t="s">
        <v>139</v>
      </c>
      <c r="E121" s="9">
        <v>50458.400000000001</v>
      </c>
      <c r="F121" s="30"/>
      <c r="G121" s="29"/>
      <c r="H121" s="31"/>
    </row>
    <row r="122" spans="1:8" ht="15.75" x14ac:dyDescent="0.25">
      <c r="A122" s="7" t="s">
        <v>202</v>
      </c>
      <c r="B122" s="6">
        <v>44232</v>
      </c>
      <c r="C122" s="7" t="s">
        <v>203</v>
      </c>
      <c r="D122" s="7" t="s">
        <v>204</v>
      </c>
      <c r="E122" s="9">
        <v>3000000</v>
      </c>
      <c r="F122" s="30"/>
      <c r="G122" s="29"/>
      <c r="H122" s="31"/>
    </row>
    <row r="123" spans="1:8" ht="15.75" x14ac:dyDescent="0.25">
      <c r="A123" s="7" t="s">
        <v>205</v>
      </c>
      <c r="B123" s="6">
        <v>44230</v>
      </c>
      <c r="C123" s="7" t="s">
        <v>206</v>
      </c>
      <c r="D123" s="7" t="s">
        <v>207</v>
      </c>
      <c r="E123" s="9">
        <v>26163.19</v>
      </c>
      <c r="F123" s="30"/>
      <c r="G123" s="29"/>
      <c r="H123" s="31"/>
    </row>
    <row r="124" spans="1:8" ht="31.5" x14ac:dyDescent="0.25">
      <c r="A124" s="7" t="s">
        <v>68</v>
      </c>
      <c r="B124" s="6">
        <v>44228</v>
      </c>
      <c r="C124" s="7" t="s">
        <v>208</v>
      </c>
      <c r="D124" s="7" t="s">
        <v>209</v>
      </c>
      <c r="E124" s="9">
        <v>9947424</v>
      </c>
      <c r="F124" s="30"/>
      <c r="G124" s="29"/>
      <c r="H124" s="31"/>
    </row>
    <row r="125" spans="1:8" ht="15.75" x14ac:dyDescent="0.25">
      <c r="A125" s="7" t="s">
        <v>210</v>
      </c>
      <c r="B125" s="6">
        <v>44231</v>
      </c>
      <c r="C125" s="7" t="s">
        <v>208</v>
      </c>
      <c r="D125" s="7" t="s">
        <v>211</v>
      </c>
      <c r="E125" s="9">
        <v>3315808</v>
      </c>
      <c r="F125" s="30"/>
      <c r="G125" s="29"/>
      <c r="H125" s="31"/>
    </row>
    <row r="126" spans="1:8" ht="15.75" x14ac:dyDescent="0.25">
      <c r="A126" s="7" t="s">
        <v>212</v>
      </c>
      <c r="B126" s="6">
        <v>44222</v>
      </c>
      <c r="C126" s="7" t="s">
        <v>213</v>
      </c>
      <c r="D126" s="7" t="s">
        <v>214</v>
      </c>
      <c r="E126" s="9">
        <v>926653.07</v>
      </c>
      <c r="F126" s="30"/>
      <c r="G126" s="29"/>
      <c r="H126" s="31"/>
    </row>
    <row r="127" spans="1:8" ht="15.75" x14ac:dyDescent="0.25">
      <c r="A127" s="7" t="s">
        <v>215</v>
      </c>
      <c r="B127" s="6">
        <v>44230</v>
      </c>
      <c r="C127" s="7" t="s">
        <v>216</v>
      </c>
      <c r="D127" s="7" t="s">
        <v>217</v>
      </c>
      <c r="E127" s="9">
        <v>3039483.48</v>
      </c>
      <c r="F127" s="30"/>
      <c r="G127" s="29"/>
      <c r="H127" s="31"/>
    </row>
    <row r="128" spans="1:8" ht="15.75" x14ac:dyDescent="0.25">
      <c r="A128" s="7" t="s">
        <v>218</v>
      </c>
      <c r="B128" s="6">
        <v>44140</v>
      </c>
      <c r="C128" s="7" t="s">
        <v>14</v>
      </c>
      <c r="D128" s="7" t="s">
        <v>219</v>
      </c>
      <c r="E128" s="9">
        <v>400000</v>
      </c>
      <c r="F128" s="30"/>
      <c r="G128" s="29"/>
      <c r="H128" s="31"/>
    </row>
    <row r="129" spans="1:8" ht="15.75" x14ac:dyDescent="0.25">
      <c r="A129" s="7" t="s">
        <v>220</v>
      </c>
      <c r="B129" s="6">
        <v>44172</v>
      </c>
      <c r="C129" s="7" t="s">
        <v>14</v>
      </c>
      <c r="D129" s="7" t="s">
        <v>221</v>
      </c>
      <c r="E129" s="9">
        <v>400000</v>
      </c>
      <c r="F129" s="30"/>
      <c r="G129" s="29"/>
      <c r="H129" s="31"/>
    </row>
    <row r="130" spans="1:8" ht="15.75" x14ac:dyDescent="0.25">
      <c r="A130" s="7" t="s">
        <v>222</v>
      </c>
      <c r="B130" s="6">
        <v>44230</v>
      </c>
      <c r="C130" s="7" t="s">
        <v>14</v>
      </c>
      <c r="D130" s="7" t="s">
        <v>223</v>
      </c>
      <c r="E130" s="9">
        <v>400000</v>
      </c>
      <c r="F130" s="30"/>
      <c r="G130" s="29"/>
      <c r="H130" s="31"/>
    </row>
    <row r="131" spans="1:8" s="10" customFormat="1" ht="15.75" x14ac:dyDescent="0.25">
      <c r="A131" s="7" t="s">
        <v>224</v>
      </c>
      <c r="B131" s="6">
        <v>44236</v>
      </c>
      <c r="C131" s="7" t="s">
        <v>225</v>
      </c>
      <c r="D131" s="7" t="s">
        <v>226</v>
      </c>
      <c r="E131" s="9">
        <v>687892.8</v>
      </c>
      <c r="F131" s="30"/>
      <c r="G131" s="29"/>
      <c r="H131" s="30"/>
    </row>
    <row r="132" spans="1:8" s="10" customFormat="1" ht="15.75" x14ac:dyDescent="0.25">
      <c r="A132" s="7" t="s">
        <v>227</v>
      </c>
      <c r="B132" s="6">
        <v>44244</v>
      </c>
      <c r="C132" s="7" t="s">
        <v>228</v>
      </c>
      <c r="D132" s="7" t="s">
        <v>229</v>
      </c>
      <c r="E132" s="9">
        <v>116959.83</v>
      </c>
      <c r="F132" s="30"/>
      <c r="G132" s="29"/>
      <c r="H132" s="30"/>
    </row>
    <row r="133" spans="1:8" s="10" customFormat="1" ht="15.75" x14ac:dyDescent="0.25">
      <c r="A133" s="7" t="s">
        <v>230</v>
      </c>
      <c r="B133" s="6">
        <v>44244</v>
      </c>
      <c r="C133" s="7" t="s">
        <v>228</v>
      </c>
      <c r="D133" s="7" t="s">
        <v>231</v>
      </c>
      <c r="E133" s="9">
        <v>731187</v>
      </c>
      <c r="F133" s="30"/>
      <c r="G133" s="29"/>
      <c r="H133" s="30"/>
    </row>
    <row r="134" spans="1:8" s="10" customFormat="1" ht="15.75" x14ac:dyDescent="0.25">
      <c r="A134" s="7" t="s">
        <v>232</v>
      </c>
      <c r="B134" s="6">
        <v>44244</v>
      </c>
      <c r="C134" s="7" t="s">
        <v>228</v>
      </c>
      <c r="D134" s="7" t="s">
        <v>231</v>
      </c>
      <c r="E134" s="9">
        <v>1462374</v>
      </c>
      <c r="F134" s="30"/>
      <c r="G134" s="29"/>
      <c r="H134" s="30"/>
    </row>
    <row r="135" spans="1:8" s="10" customFormat="1" ht="15.75" x14ac:dyDescent="0.25">
      <c r="A135" s="7" t="s">
        <v>233</v>
      </c>
      <c r="B135" s="6">
        <v>44244</v>
      </c>
      <c r="C135" s="7" t="s">
        <v>228</v>
      </c>
      <c r="D135" s="7" t="s">
        <v>231</v>
      </c>
      <c r="E135" s="9">
        <v>1462374</v>
      </c>
      <c r="F135" s="30"/>
      <c r="G135" s="29"/>
      <c r="H135" s="30"/>
    </row>
    <row r="136" spans="1:8" s="10" customFormat="1" ht="15.75" x14ac:dyDescent="0.25">
      <c r="A136" s="7" t="s">
        <v>234</v>
      </c>
      <c r="B136" s="6">
        <v>44244</v>
      </c>
      <c r="C136" s="7" t="s">
        <v>228</v>
      </c>
      <c r="D136" s="7" t="s">
        <v>231</v>
      </c>
      <c r="E136" s="9">
        <v>731187</v>
      </c>
      <c r="F136" s="30"/>
      <c r="G136" s="29"/>
      <c r="H136" s="30"/>
    </row>
    <row r="137" spans="1:8" s="10" customFormat="1" ht="15.75" x14ac:dyDescent="0.25">
      <c r="A137" s="7" t="s">
        <v>235</v>
      </c>
      <c r="B137" s="6">
        <v>44244</v>
      </c>
      <c r="C137" s="7" t="s">
        <v>228</v>
      </c>
      <c r="D137" s="7" t="s">
        <v>231</v>
      </c>
      <c r="E137" s="9">
        <v>2193561</v>
      </c>
      <c r="F137" s="30"/>
      <c r="G137" s="29"/>
      <c r="H137" s="30"/>
    </row>
    <row r="138" spans="1:8" s="10" customFormat="1" ht="15.75" x14ac:dyDescent="0.25">
      <c r="A138" s="7" t="s">
        <v>236</v>
      </c>
      <c r="B138" s="6">
        <v>44244</v>
      </c>
      <c r="C138" s="7" t="str">
        <f>+C137</f>
        <v>DRONENA</v>
      </c>
      <c r="D138" s="7" t="str">
        <f>+D137</f>
        <v>MAQUINA ANESTESIA DE DOS GAS</v>
      </c>
      <c r="E138" s="9">
        <v>731187</v>
      </c>
      <c r="F138" s="30"/>
      <c r="G138" s="29"/>
      <c r="H138" s="30"/>
    </row>
    <row r="139" spans="1:8" s="10" customFormat="1" ht="15.75" x14ac:dyDescent="0.25">
      <c r="A139" s="7" t="s">
        <v>237</v>
      </c>
      <c r="B139" s="6">
        <v>44244</v>
      </c>
      <c r="C139" s="7" t="str">
        <f>+C138</f>
        <v>DRONENA</v>
      </c>
      <c r="D139" s="7" t="s">
        <v>229</v>
      </c>
      <c r="E139" s="9">
        <v>116959.83</v>
      </c>
      <c r="F139" s="30"/>
      <c r="G139" s="29"/>
      <c r="H139" s="30"/>
    </row>
    <row r="140" spans="1:8" s="10" customFormat="1" ht="15.75" x14ac:dyDescent="0.25">
      <c r="A140" s="7" t="s">
        <v>238</v>
      </c>
      <c r="B140" s="6">
        <v>44244</v>
      </c>
      <c r="C140" s="7" t="str">
        <f t="shared" ref="C140:C147" si="0">+C139</f>
        <v>DRONENA</v>
      </c>
      <c r="D140" s="7" t="s">
        <v>229</v>
      </c>
      <c r="E140" s="9">
        <v>116959.83</v>
      </c>
      <c r="F140" s="30"/>
      <c r="G140" s="29"/>
      <c r="H140" s="30"/>
    </row>
    <row r="141" spans="1:8" s="10" customFormat="1" ht="15.75" x14ac:dyDescent="0.25">
      <c r="A141" s="7" t="s">
        <v>239</v>
      </c>
      <c r="B141" s="6">
        <v>44244</v>
      </c>
      <c r="C141" s="7" t="str">
        <f t="shared" si="0"/>
        <v>DRONENA</v>
      </c>
      <c r="D141" s="7" t="s">
        <v>229</v>
      </c>
      <c r="E141" s="9">
        <v>116959.83</v>
      </c>
      <c r="F141" s="30"/>
      <c r="G141" s="29"/>
      <c r="H141" s="30"/>
    </row>
    <row r="142" spans="1:8" s="10" customFormat="1" ht="15.75" x14ac:dyDescent="0.25">
      <c r="A142" s="7" t="s">
        <v>240</v>
      </c>
      <c r="B142" s="6">
        <v>44244</v>
      </c>
      <c r="C142" s="7" t="str">
        <f t="shared" si="0"/>
        <v>DRONENA</v>
      </c>
      <c r="D142" s="7" t="s">
        <v>229</v>
      </c>
      <c r="E142" s="9">
        <v>116959.83</v>
      </c>
      <c r="F142" s="30"/>
      <c r="G142" s="29"/>
      <c r="H142" s="30"/>
    </row>
    <row r="143" spans="1:8" s="10" customFormat="1" ht="15.75" x14ac:dyDescent="0.25">
      <c r="A143" s="7" t="s">
        <v>241</v>
      </c>
      <c r="B143" s="6">
        <v>44244</v>
      </c>
      <c r="C143" s="7" t="str">
        <f t="shared" si="0"/>
        <v>DRONENA</v>
      </c>
      <c r="D143" s="7" t="s">
        <v>229</v>
      </c>
      <c r="E143" s="9">
        <v>116959.83</v>
      </c>
      <c r="F143" s="30"/>
      <c r="G143" s="29"/>
      <c r="H143" s="30"/>
    </row>
    <row r="144" spans="1:8" s="10" customFormat="1" ht="15.75" x14ac:dyDescent="0.25">
      <c r="A144" s="7" t="s">
        <v>242</v>
      </c>
      <c r="B144" s="6">
        <v>44244</v>
      </c>
      <c r="C144" s="7" t="str">
        <f t="shared" si="0"/>
        <v>DRONENA</v>
      </c>
      <c r="D144" s="7" t="str">
        <f>+D143</f>
        <v xml:space="preserve">LAMPARA QUIRURGICA </v>
      </c>
      <c r="E144" s="9">
        <v>731187</v>
      </c>
      <c r="F144" s="30"/>
      <c r="G144" s="29"/>
      <c r="H144" s="30"/>
    </row>
    <row r="145" spans="1:8" s="10" customFormat="1" ht="15.75" x14ac:dyDescent="0.25">
      <c r="A145" s="7" t="s">
        <v>243</v>
      </c>
      <c r="B145" s="6">
        <v>44244</v>
      </c>
      <c r="C145" s="7" t="str">
        <f t="shared" si="0"/>
        <v>DRONENA</v>
      </c>
      <c r="D145" s="7" t="s">
        <v>231</v>
      </c>
      <c r="E145" s="9">
        <v>731187</v>
      </c>
      <c r="F145" s="30"/>
      <c r="G145" s="29"/>
      <c r="H145" s="30"/>
    </row>
    <row r="146" spans="1:8" s="10" customFormat="1" ht="15.75" x14ac:dyDescent="0.25">
      <c r="A146" s="7" t="s">
        <v>244</v>
      </c>
      <c r="B146" s="6">
        <v>44244</v>
      </c>
      <c r="C146" s="7" t="str">
        <f t="shared" si="0"/>
        <v>DRONENA</v>
      </c>
      <c r="D146" s="7" t="s">
        <v>231</v>
      </c>
      <c r="E146" s="9">
        <v>731187</v>
      </c>
      <c r="F146" s="30"/>
      <c r="G146" s="29"/>
      <c r="H146" s="30"/>
    </row>
    <row r="147" spans="1:8" s="10" customFormat="1" ht="15.75" x14ac:dyDescent="0.25">
      <c r="A147" s="7" t="s">
        <v>245</v>
      </c>
      <c r="B147" s="6">
        <v>44244</v>
      </c>
      <c r="C147" s="7" t="str">
        <f t="shared" si="0"/>
        <v>DRONENA</v>
      </c>
      <c r="D147" s="7" t="s">
        <v>231</v>
      </c>
      <c r="E147" s="9">
        <v>731187</v>
      </c>
      <c r="F147" s="30"/>
      <c r="G147" s="29"/>
      <c r="H147" s="30"/>
    </row>
    <row r="148" spans="1:8" ht="15.75" x14ac:dyDescent="0.25">
      <c r="A148" s="7" t="s">
        <v>246</v>
      </c>
      <c r="B148" s="6">
        <v>44231</v>
      </c>
      <c r="C148" s="7" t="s">
        <v>247</v>
      </c>
      <c r="D148" s="7" t="s">
        <v>248</v>
      </c>
      <c r="E148" s="9">
        <v>2615573.25</v>
      </c>
      <c r="F148" s="30"/>
      <c r="G148" s="29"/>
      <c r="H148" s="31"/>
    </row>
    <row r="149" spans="1:8" ht="15.75" x14ac:dyDescent="0.25">
      <c r="A149" s="7" t="s">
        <v>249</v>
      </c>
      <c r="B149" s="6">
        <v>44231</v>
      </c>
      <c r="C149" s="7" t="s">
        <v>247</v>
      </c>
      <c r="D149" s="7" t="s">
        <v>248</v>
      </c>
      <c r="E149" s="9">
        <v>1385294.04</v>
      </c>
      <c r="F149" s="30"/>
      <c r="G149" s="29"/>
      <c r="H149" s="31"/>
    </row>
    <row r="150" spans="1:8" ht="15.75" x14ac:dyDescent="0.25">
      <c r="A150" s="7" t="s">
        <v>250</v>
      </c>
      <c r="B150" s="6">
        <v>44231</v>
      </c>
      <c r="C150" s="7" t="s">
        <v>247</v>
      </c>
      <c r="D150" s="7" t="s">
        <v>248</v>
      </c>
      <c r="E150" s="9">
        <v>196689.48</v>
      </c>
      <c r="F150" s="30"/>
      <c r="G150" s="29"/>
      <c r="H150" s="31"/>
    </row>
    <row r="151" spans="1:8" ht="15.75" x14ac:dyDescent="0.25">
      <c r="A151" s="7" t="s">
        <v>251</v>
      </c>
      <c r="B151" s="6">
        <v>44231</v>
      </c>
      <c r="C151" s="7" t="s">
        <v>247</v>
      </c>
      <c r="D151" s="7" t="s">
        <v>248</v>
      </c>
      <c r="E151" s="9">
        <v>666373.14</v>
      </c>
      <c r="F151" s="30"/>
      <c r="G151" s="29"/>
      <c r="H151" s="31"/>
    </row>
    <row r="152" spans="1:8" ht="15.75" x14ac:dyDescent="0.25">
      <c r="A152" s="7" t="s">
        <v>252</v>
      </c>
      <c r="B152" s="6">
        <v>44201</v>
      </c>
      <c r="C152" s="7" t="s">
        <v>253</v>
      </c>
      <c r="D152" s="7" t="s">
        <v>254</v>
      </c>
      <c r="E152" s="9">
        <v>66873.31</v>
      </c>
      <c r="F152" s="30"/>
      <c r="G152" s="29"/>
      <c r="H152" s="31"/>
    </row>
    <row r="153" spans="1:8" ht="15.75" x14ac:dyDescent="0.25">
      <c r="A153" s="7" t="s">
        <v>255</v>
      </c>
      <c r="B153" s="6">
        <v>44201</v>
      </c>
      <c r="C153" s="7" t="s">
        <v>253</v>
      </c>
      <c r="D153" s="7" t="s">
        <v>254</v>
      </c>
      <c r="E153" s="9">
        <v>22791.55</v>
      </c>
      <c r="F153" s="30"/>
      <c r="G153" s="29"/>
      <c r="H153" s="31"/>
    </row>
    <row r="154" spans="1:8" ht="15.75" x14ac:dyDescent="0.25">
      <c r="A154" s="7" t="s">
        <v>256</v>
      </c>
      <c r="B154" s="6">
        <v>44202</v>
      </c>
      <c r="C154" s="7" t="s">
        <v>253</v>
      </c>
      <c r="D154" s="7" t="s">
        <v>254</v>
      </c>
      <c r="E154" s="9">
        <v>95584.57</v>
      </c>
      <c r="F154" s="30"/>
      <c r="G154" s="29"/>
      <c r="H154" s="31"/>
    </row>
    <row r="155" spans="1:8" ht="15.75" x14ac:dyDescent="0.25">
      <c r="A155" s="7" t="s">
        <v>257</v>
      </c>
      <c r="B155" s="6">
        <v>44202</v>
      </c>
      <c r="C155" s="7" t="s">
        <v>253</v>
      </c>
      <c r="D155" s="7" t="s">
        <v>254</v>
      </c>
      <c r="E155" s="9">
        <v>59509.52</v>
      </c>
      <c r="F155" s="30"/>
      <c r="G155" s="29"/>
      <c r="H155" s="31"/>
    </row>
    <row r="156" spans="1:8" ht="15.75" x14ac:dyDescent="0.25">
      <c r="A156" s="7" t="s">
        <v>258</v>
      </c>
      <c r="B156" s="6">
        <v>44202</v>
      </c>
      <c r="C156" s="7" t="s">
        <v>253</v>
      </c>
      <c r="D156" s="7" t="s">
        <v>254</v>
      </c>
      <c r="E156" s="9">
        <v>3478.83</v>
      </c>
      <c r="F156" s="30"/>
      <c r="G156" s="29"/>
      <c r="H156" s="31"/>
    </row>
    <row r="157" spans="1:8" ht="15.75" x14ac:dyDescent="0.25">
      <c r="A157" s="7" t="s">
        <v>259</v>
      </c>
      <c r="B157" s="6">
        <v>44195</v>
      </c>
      <c r="C157" s="7" t="s">
        <v>253</v>
      </c>
      <c r="D157" s="7" t="s">
        <v>254</v>
      </c>
      <c r="E157" s="9">
        <v>48240.91</v>
      </c>
      <c r="F157" s="30"/>
      <c r="G157" s="29"/>
      <c r="H157" s="31"/>
    </row>
    <row r="158" spans="1:8" ht="15.75" x14ac:dyDescent="0.25">
      <c r="A158" s="7" t="s">
        <v>260</v>
      </c>
      <c r="B158" s="6">
        <v>44202</v>
      </c>
      <c r="C158" s="7" t="s">
        <v>253</v>
      </c>
      <c r="D158" s="7" t="s">
        <v>254</v>
      </c>
      <c r="E158" s="9">
        <v>60040.27</v>
      </c>
      <c r="F158" s="30"/>
      <c r="G158" s="29"/>
      <c r="H158" s="31"/>
    </row>
    <row r="159" spans="1:8" ht="15.75" x14ac:dyDescent="0.25">
      <c r="A159" s="7" t="s">
        <v>261</v>
      </c>
      <c r="B159" s="6">
        <v>44195</v>
      </c>
      <c r="C159" s="7" t="s">
        <v>253</v>
      </c>
      <c r="D159" s="7" t="s">
        <v>254</v>
      </c>
      <c r="E159" s="9">
        <v>21021.55</v>
      </c>
      <c r="F159" s="30"/>
      <c r="G159" s="29"/>
      <c r="H159" s="31"/>
    </row>
    <row r="160" spans="1:8" ht="15.75" x14ac:dyDescent="0.25">
      <c r="A160" s="7" t="s">
        <v>262</v>
      </c>
      <c r="B160" s="6">
        <v>44203</v>
      </c>
      <c r="C160" s="7" t="s">
        <v>253</v>
      </c>
      <c r="D160" s="7" t="s">
        <v>254</v>
      </c>
      <c r="E160" s="9">
        <v>26381.49</v>
      </c>
      <c r="F160" s="30"/>
      <c r="G160" s="29"/>
      <c r="H160" s="31"/>
    </row>
    <row r="161" spans="1:8" ht="15.75" x14ac:dyDescent="0.25">
      <c r="A161" s="7" t="s">
        <v>263</v>
      </c>
      <c r="B161" s="6">
        <v>44195</v>
      </c>
      <c r="C161" s="7" t="s">
        <v>253</v>
      </c>
      <c r="D161" s="7" t="s">
        <v>254</v>
      </c>
      <c r="E161" s="9">
        <v>26764.23</v>
      </c>
      <c r="F161" s="30"/>
      <c r="G161" s="29"/>
      <c r="H161" s="31"/>
    </row>
    <row r="162" spans="1:8" ht="15.75" x14ac:dyDescent="0.25">
      <c r="A162" s="7" t="s">
        <v>264</v>
      </c>
      <c r="B162" s="6">
        <v>44195</v>
      </c>
      <c r="C162" s="7" t="s">
        <v>253</v>
      </c>
      <c r="D162" s="7" t="s">
        <v>254</v>
      </c>
      <c r="E162" s="9">
        <v>38471.67</v>
      </c>
      <c r="F162" s="30"/>
      <c r="G162" s="29"/>
      <c r="H162" s="31"/>
    </row>
    <row r="163" spans="1:8" ht="15.75" x14ac:dyDescent="0.25">
      <c r="A163" s="7" t="s">
        <v>265</v>
      </c>
      <c r="B163" s="6">
        <v>44195</v>
      </c>
      <c r="C163" s="7" t="s">
        <v>253</v>
      </c>
      <c r="D163" s="7" t="s">
        <v>254</v>
      </c>
      <c r="E163" s="9">
        <v>18156.09</v>
      </c>
      <c r="F163" s="30"/>
      <c r="G163" s="29"/>
      <c r="H163" s="31"/>
    </row>
    <row r="164" spans="1:8" ht="15.75" x14ac:dyDescent="0.25">
      <c r="A164" s="7" t="s">
        <v>266</v>
      </c>
      <c r="B164" s="6">
        <v>44195</v>
      </c>
      <c r="C164" s="7" t="s">
        <v>253</v>
      </c>
      <c r="D164" s="7" t="s">
        <v>254</v>
      </c>
      <c r="E164" s="9">
        <v>19133.55</v>
      </c>
      <c r="F164" s="30"/>
      <c r="G164" s="29"/>
      <c r="H164" s="31"/>
    </row>
    <row r="165" spans="1:8" ht="15.75" x14ac:dyDescent="0.25">
      <c r="A165" s="7" t="s">
        <v>267</v>
      </c>
      <c r="B165" s="6">
        <v>44202</v>
      </c>
      <c r="C165" s="7" t="s">
        <v>253</v>
      </c>
      <c r="D165" s="7" t="s">
        <v>254</v>
      </c>
      <c r="E165" s="9">
        <v>23978.25</v>
      </c>
      <c r="F165" s="30"/>
      <c r="G165" s="29"/>
      <c r="H165" s="31"/>
    </row>
    <row r="166" spans="1:8" ht="15.75" x14ac:dyDescent="0.25">
      <c r="A166" s="7" t="s">
        <v>268</v>
      </c>
      <c r="B166" s="6">
        <v>44201</v>
      </c>
      <c r="C166" s="7" t="s">
        <v>253</v>
      </c>
      <c r="D166" s="7" t="s">
        <v>254</v>
      </c>
      <c r="E166" s="9">
        <v>107325.41</v>
      </c>
      <c r="F166" s="30"/>
      <c r="G166" s="29"/>
      <c r="H166" s="31"/>
    </row>
    <row r="167" spans="1:8" ht="15.75" x14ac:dyDescent="0.25">
      <c r="A167" s="7" t="s">
        <v>269</v>
      </c>
      <c r="B167" s="6">
        <v>44201</v>
      </c>
      <c r="C167" s="7" t="s">
        <v>253</v>
      </c>
      <c r="D167" s="7" t="s">
        <v>254</v>
      </c>
      <c r="E167" s="9">
        <v>66144.11</v>
      </c>
      <c r="F167" s="30"/>
      <c r="G167" s="29"/>
      <c r="H167" s="31"/>
    </row>
    <row r="168" spans="1:8" ht="15.75" x14ac:dyDescent="0.25">
      <c r="A168" s="7" t="s">
        <v>270</v>
      </c>
      <c r="B168" s="6">
        <v>44201</v>
      </c>
      <c r="C168" s="7" t="s">
        <v>253</v>
      </c>
      <c r="D168" s="7" t="s">
        <v>254</v>
      </c>
      <c r="E168" s="9">
        <v>135639.07</v>
      </c>
      <c r="F168" s="30"/>
      <c r="G168" s="29"/>
      <c r="H168" s="31"/>
    </row>
    <row r="169" spans="1:8" ht="15.75" x14ac:dyDescent="0.25">
      <c r="A169" s="7" t="s">
        <v>271</v>
      </c>
      <c r="B169" s="6">
        <v>44202</v>
      </c>
      <c r="C169" s="7" t="s">
        <v>253</v>
      </c>
      <c r="D169" s="7" t="s">
        <v>254</v>
      </c>
      <c r="E169" s="9">
        <v>19262.61</v>
      </c>
      <c r="F169" s="30"/>
      <c r="G169" s="29"/>
      <c r="H169" s="31"/>
    </row>
    <row r="170" spans="1:8" ht="15.75" x14ac:dyDescent="0.25">
      <c r="A170" s="7" t="s">
        <v>272</v>
      </c>
      <c r="B170" s="6">
        <v>44202</v>
      </c>
      <c r="C170" s="7" t="s">
        <v>253</v>
      </c>
      <c r="D170" s="7" t="s">
        <v>254</v>
      </c>
      <c r="E170" s="9">
        <v>27463.91</v>
      </c>
      <c r="F170" s="30"/>
      <c r="G170" s="29"/>
      <c r="H170" s="31"/>
    </row>
    <row r="171" spans="1:8" ht="15.75" x14ac:dyDescent="0.25">
      <c r="A171" s="7" t="s">
        <v>273</v>
      </c>
      <c r="B171" s="6">
        <v>44202</v>
      </c>
      <c r="C171" s="7" t="s">
        <v>253</v>
      </c>
      <c r="D171" s="7" t="s">
        <v>254</v>
      </c>
      <c r="E171" s="9">
        <v>79757.22</v>
      </c>
      <c r="F171" s="30"/>
      <c r="G171" s="29"/>
      <c r="H171" s="31"/>
    </row>
    <row r="172" spans="1:8" ht="15.75" x14ac:dyDescent="0.25">
      <c r="A172" s="7" t="s">
        <v>274</v>
      </c>
      <c r="B172" s="6">
        <v>44214</v>
      </c>
      <c r="C172" s="7" t="s">
        <v>253</v>
      </c>
      <c r="D172" s="7" t="s">
        <v>254</v>
      </c>
      <c r="E172" s="9">
        <v>79944.47</v>
      </c>
      <c r="F172" s="30"/>
      <c r="G172" s="29"/>
      <c r="H172" s="31"/>
    </row>
    <row r="173" spans="1:8" ht="15.75" x14ac:dyDescent="0.25">
      <c r="A173" s="7" t="s">
        <v>275</v>
      </c>
      <c r="B173" s="6">
        <v>44214</v>
      </c>
      <c r="C173" s="7" t="s">
        <v>253</v>
      </c>
      <c r="D173" s="7" t="s">
        <v>254</v>
      </c>
      <c r="E173" s="9">
        <v>9251.2000000000007</v>
      </c>
      <c r="F173" s="30"/>
      <c r="G173" s="29"/>
      <c r="H173" s="31"/>
    </row>
    <row r="174" spans="1:8" ht="15.75" x14ac:dyDescent="0.25">
      <c r="A174" s="7" t="s">
        <v>276</v>
      </c>
      <c r="B174" s="6">
        <v>44195</v>
      </c>
      <c r="C174" s="7" t="s">
        <v>253</v>
      </c>
      <c r="D174" s="7" t="s">
        <v>254</v>
      </c>
      <c r="E174" s="9">
        <v>41382.03</v>
      </c>
      <c r="F174" s="30"/>
      <c r="G174" s="29"/>
      <c r="H174" s="31"/>
    </row>
    <row r="175" spans="1:8" ht="15.75" x14ac:dyDescent="0.25">
      <c r="A175" s="7" t="s">
        <v>263</v>
      </c>
      <c r="B175" s="6">
        <v>44195</v>
      </c>
      <c r="C175" s="7" t="s">
        <v>253</v>
      </c>
      <c r="D175" s="7" t="s">
        <v>254</v>
      </c>
      <c r="E175" s="9">
        <v>26764.23</v>
      </c>
      <c r="F175" s="30"/>
      <c r="G175" s="29"/>
      <c r="H175" s="31"/>
    </row>
    <row r="176" spans="1:8" ht="15.75" x14ac:dyDescent="0.25">
      <c r="A176" s="7" t="s">
        <v>277</v>
      </c>
      <c r="B176" s="6">
        <v>44195</v>
      </c>
      <c r="C176" s="7" t="s">
        <v>253</v>
      </c>
      <c r="D176" s="7" t="s">
        <v>254</v>
      </c>
      <c r="E176" s="9">
        <v>26134.6</v>
      </c>
      <c r="F176" s="30"/>
      <c r="G176" s="29"/>
      <c r="H176" s="31"/>
    </row>
    <row r="177" spans="1:8" ht="15.75" x14ac:dyDescent="0.25">
      <c r="A177" s="7" t="s">
        <v>277</v>
      </c>
      <c r="B177" s="6">
        <v>44195</v>
      </c>
      <c r="C177" s="7" t="s">
        <v>253</v>
      </c>
      <c r="D177" s="7" t="s">
        <v>254</v>
      </c>
      <c r="E177" s="9">
        <v>38471.67</v>
      </c>
      <c r="F177" s="30"/>
      <c r="G177" s="29"/>
      <c r="H177" s="31"/>
    </row>
    <row r="178" spans="1:8" ht="15.75" x14ac:dyDescent="0.25">
      <c r="A178" s="7" t="s">
        <v>278</v>
      </c>
      <c r="B178" s="6">
        <v>44195</v>
      </c>
      <c r="C178" s="7" t="s">
        <v>253</v>
      </c>
      <c r="D178" s="7" t="s">
        <v>254</v>
      </c>
      <c r="E178" s="9">
        <v>124828.02</v>
      </c>
      <c r="F178" s="30"/>
      <c r="G178" s="29"/>
      <c r="H178" s="31"/>
    </row>
    <row r="179" spans="1:8" ht="15.75" x14ac:dyDescent="0.25">
      <c r="A179" s="7" t="s">
        <v>279</v>
      </c>
      <c r="B179" s="6">
        <v>44195</v>
      </c>
      <c r="C179" s="7" t="s">
        <v>253</v>
      </c>
      <c r="D179" s="7" t="s">
        <v>254</v>
      </c>
      <c r="E179" s="9">
        <v>148659.06</v>
      </c>
      <c r="F179" s="30"/>
      <c r="G179" s="29"/>
      <c r="H179" s="31"/>
    </row>
    <row r="180" spans="1:8" ht="15.75" x14ac:dyDescent="0.25">
      <c r="A180" s="7" t="s">
        <v>261</v>
      </c>
      <c r="B180" s="6">
        <v>44195</v>
      </c>
      <c r="C180" s="7" t="s">
        <v>253</v>
      </c>
      <c r="D180" s="7" t="s">
        <v>254</v>
      </c>
      <c r="E180" s="9">
        <v>21021.55</v>
      </c>
      <c r="F180" s="30"/>
      <c r="G180" s="29"/>
      <c r="H180" s="31"/>
    </row>
    <row r="181" spans="1:8" ht="15.75" x14ac:dyDescent="0.25">
      <c r="A181" s="7" t="s">
        <v>280</v>
      </c>
      <c r="B181" s="6">
        <v>44195</v>
      </c>
      <c r="C181" s="7" t="s">
        <v>253</v>
      </c>
      <c r="D181" s="7" t="s">
        <v>254</v>
      </c>
      <c r="E181" s="9">
        <v>38187.279999999999</v>
      </c>
      <c r="F181" s="30"/>
      <c r="G181" s="29"/>
      <c r="H181" s="31"/>
    </row>
    <row r="182" spans="1:8" ht="15.75" x14ac:dyDescent="0.25">
      <c r="A182" s="7" t="s">
        <v>266</v>
      </c>
      <c r="B182" s="6">
        <v>44195</v>
      </c>
      <c r="C182" s="7" t="s">
        <v>253</v>
      </c>
      <c r="D182" s="7" t="s">
        <v>254</v>
      </c>
      <c r="E182" s="9">
        <v>19133.55</v>
      </c>
      <c r="F182" s="30"/>
      <c r="G182" s="29"/>
      <c r="H182" s="31"/>
    </row>
    <row r="183" spans="1:8" ht="15.75" x14ac:dyDescent="0.25">
      <c r="A183" s="7" t="s">
        <v>265</v>
      </c>
      <c r="B183" s="6">
        <v>44195</v>
      </c>
      <c r="C183" s="7" t="s">
        <v>253</v>
      </c>
      <c r="D183" s="7" t="s">
        <v>254</v>
      </c>
      <c r="E183" s="9">
        <v>18156.09</v>
      </c>
      <c r="F183" s="30"/>
      <c r="G183" s="29"/>
      <c r="H183" s="31"/>
    </row>
    <row r="184" spans="1:8" ht="15.75" x14ac:dyDescent="0.25">
      <c r="A184" s="7" t="s">
        <v>281</v>
      </c>
      <c r="B184" s="6">
        <v>44201</v>
      </c>
      <c r="C184" s="7" t="s">
        <v>253</v>
      </c>
      <c r="D184" s="7" t="s">
        <v>254</v>
      </c>
      <c r="E184" s="9">
        <v>188404.63</v>
      </c>
      <c r="F184" s="30"/>
      <c r="G184" s="29"/>
      <c r="H184" s="31"/>
    </row>
    <row r="185" spans="1:8" ht="15.75" x14ac:dyDescent="0.25">
      <c r="A185" s="7" t="s">
        <v>282</v>
      </c>
      <c r="B185" s="6">
        <v>44201</v>
      </c>
      <c r="C185" s="7" t="s">
        <v>253</v>
      </c>
      <c r="D185" s="7" t="s">
        <v>254</v>
      </c>
      <c r="E185" s="9">
        <v>180223.56</v>
      </c>
      <c r="F185" s="30"/>
      <c r="G185" s="29"/>
      <c r="H185" s="31"/>
    </row>
    <row r="186" spans="1:8" ht="15.75" x14ac:dyDescent="0.25">
      <c r="A186" s="7" t="s">
        <v>283</v>
      </c>
      <c r="B186" s="6">
        <v>44201</v>
      </c>
      <c r="C186" s="7" t="s">
        <v>253</v>
      </c>
      <c r="D186" s="7" t="s">
        <v>254</v>
      </c>
      <c r="E186" s="9">
        <v>155069.70000000001</v>
      </c>
      <c r="F186" s="30"/>
      <c r="G186" s="29"/>
      <c r="H186" s="31"/>
    </row>
    <row r="187" spans="1:8" ht="15.75" x14ac:dyDescent="0.25">
      <c r="A187" s="7" t="s">
        <v>284</v>
      </c>
      <c r="B187" s="6">
        <v>44201</v>
      </c>
      <c r="C187" s="7" t="s">
        <v>253</v>
      </c>
      <c r="D187" s="7" t="s">
        <v>254</v>
      </c>
      <c r="E187" s="9">
        <v>224504.6</v>
      </c>
      <c r="F187" s="30"/>
      <c r="G187" s="29"/>
      <c r="H187" s="31"/>
    </row>
    <row r="188" spans="1:8" ht="15.75" x14ac:dyDescent="0.25">
      <c r="A188" s="7" t="s">
        <v>285</v>
      </c>
      <c r="B188" s="6">
        <v>44202</v>
      </c>
      <c r="C188" s="7" t="s">
        <v>253</v>
      </c>
      <c r="D188" s="7" t="s">
        <v>254</v>
      </c>
      <c r="E188" s="9">
        <v>153351.10999999999</v>
      </c>
      <c r="F188" s="30"/>
      <c r="G188" s="29"/>
      <c r="H188" s="31"/>
    </row>
    <row r="189" spans="1:8" ht="15.75" x14ac:dyDescent="0.25">
      <c r="A189" s="7" t="s">
        <v>286</v>
      </c>
      <c r="B189" s="6">
        <v>44202</v>
      </c>
      <c r="C189" s="7" t="s">
        <v>253</v>
      </c>
      <c r="D189" s="7" t="s">
        <v>254</v>
      </c>
      <c r="E189" s="9">
        <v>62617.37</v>
      </c>
      <c r="F189" s="30"/>
      <c r="G189" s="29"/>
      <c r="H189" s="31"/>
    </row>
    <row r="190" spans="1:8" ht="15.75" x14ac:dyDescent="0.25">
      <c r="A190" s="7" t="s">
        <v>287</v>
      </c>
      <c r="B190" s="6">
        <v>44202</v>
      </c>
      <c r="C190" s="7" t="s">
        <v>253</v>
      </c>
      <c r="D190" s="7" t="s">
        <v>254</v>
      </c>
      <c r="E190" s="9">
        <v>44283.08</v>
      </c>
      <c r="F190" s="30"/>
      <c r="G190" s="29"/>
      <c r="H190" s="31"/>
    </row>
    <row r="191" spans="1:8" ht="15.75" x14ac:dyDescent="0.25">
      <c r="A191" s="7" t="s">
        <v>288</v>
      </c>
      <c r="B191" s="6">
        <v>44202</v>
      </c>
      <c r="C191" s="7" t="s">
        <v>253</v>
      </c>
      <c r="D191" s="7" t="s">
        <v>254</v>
      </c>
      <c r="E191" s="9">
        <v>36487.370000000003</v>
      </c>
      <c r="F191" s="30"/>
      <c r="G191" s="29"/>
      <c r="H191" s="31"/>
    </row>
    <row r="192" spans="1:8" ht="15.75" x14ac:dyDescent="0.25">
      <c r="A192" s="7" t="s">
        <v>289</v>
      </c>
      <c r="B192" s="6">
        <v>44204</v>
      </c>
      <c r="C192" s="7" t="s">
        <v>253</v>
      </c>
      <c r="D192" s="7" t="s">
        <v>254</v>
      </c>
      <c r="E192" s="9">
        <v>195899.44</v>
      </c>
      <c r="F192" s="30"/>
      <c r="G192" s="29"/>
      <c r="H192" s="31"/>
    </row>
    <row r="193" spans="1:8" ht="15.75" x14ac:dyDescent="0.25">
      <c r="A193" s="7" t="s">
        <v>290</v>
      </c>
      <c r="B193" s="6">
        <v>44214</v>
      </c>
      <c r="C193" s="7" t="s">
        <v>253</v>
      </c>
      <c r="D193" s="7" t="s">
        <v>254</v>
      </c>
      <c r="E193" s="9">
        <v>224248.28</v>
      </c>
      <c r="F193" s="30"/>
      <c r="G193" s="29"/>
      <c r="H193" s="31"/>
    </row>
    <row r="194" spans="1:8" ht="15.75" x14ac:dyDescent="0.25">
      <c r="A194" s="7" t="s">
        <v>291</v>
      </c>
      <c r="B194" s="6">
        <v>44214</v>
      </c>
      <c r="C194" s="7" t="s">
        <v>253</v>
      </c>
      <c r="D194" s="7" t="s">
        <v>254</v>
      </c>
      <c r="E194" s="9">
        <v>66101.570000000007</v>
      </c>
      <c r="F194" s="30"/>
      <c r="G194" s="29"/>
      <c r="H194" s="31"/>
    </row>
    <row r="195" spans="1:8" ht="15.75" x14ac:dyDescent="0.25">
      <c r="A195" s="7" t="s">
        <v>277</v>
      </c>
      <c r="B195" s="6">
        <v>44195</v>
      </c>
      <c r="C195" s="7" t="s">
        <v>253</v>
      </c>
      <c r="D195" s="7" t="s">
        <v>254</v>
      </c>
      <c r="E195" s="9">
        <v>26134.6</v>
      </c>
      <c r="F195" s="30"/>
      <c r="G195" s="29"/>
      <c r="H195" s="31"/>
    </row>
    <row r="196" spans="1:8" ht="15.75" x14ac:dyDescent="0.25">
      <c r="A196" s="7" t="s">
        <v>278</v>
      </c>
      <c r="B196" s="6">
        <v>44195</v>
      </c>
      <c r="C196" s="7" t="s">
        <v>253</v>
      </c>
      <c r="D196" s="7" t="s">
        <v>254</v>
      </c>
      <c r="E196" s="9">
        <v>124828.02</v>
      </c>
      <c r="F196" s="30"/>
      <c r="G196" s="29"/>
      <c r="H196" s="31"/>
    </row>
    <row r="197" spans="1:8" ht="15.75" x14ac:dyDescent="0.25">
      <c r="A197" s="7" t="s">
        <v>279</v>
      </c>
      <c r="B197" s="6">
        <v>44195</v>
      </c>
      <c r="C197" s="7" t="s">
        <v>253</v>
      </c>
      <c r="D197" s="7" t="s">
        <v>254</v>
      </c>
      <c r="E197" s="9">
        <v>148659.06</v>
      </c>
      <c r="F197" s="30"/>
      <c r="G197" s="29"/>
      <c r="H197" s="31"/>
    </row>
    <row r="198" spans="1:8" ht="15.75" x14ac:dyDescent="0.25">
      <c r="A198" s="7" t="s">
        <v>292</v>
      </c>
      <c r="B198" s="6">
        <v>44201</v>
      </c>
      <c r="C198" s="7" t="s">
        <v>253</v>
      </c>
      <c r="D198" s="7" t="s">
        <v>254</v>
      </c>
      <c r="E198" s="9">
        <v>68408.929999999993</v>
      </c>
      <c r="F198" s="30"/>
      <c r="G198" s="29"/>
      <c r="H198" s="31"/>
    </row>
    <row r="199" spans="1:8" ht="15.75" x14ac:dyDescent="0.25">
      <c r="A199" s="7" t="s">
        <v>280</v>
      </c>
      <c r="B199" s="6">
        <v>44560</v>
      </c>
      <c r="C199" s="7" t="s">
        <v>253</v>
      </c>
      <c r="D199" s="7" t="s">
        <v>254</v>
      </c>
      <c r="E199" s="9">
        <v>38187.279999999999</v>
      </c>
      <c r="F199" s="30"/>
      <c r="G199" s="29"/>
      <c r="H199" s="31"/>
    </row>
    <row r="200" spans="1:8" ht="15.75" x14ac:dyDescent="0.25">
      <c r="A200" s="7" t="s">
        <v>293</v>
      </c>
      <c r="B200" s="6">
        <v>44201</v>
      </c>
      <c r="C200" s="7" t="s">
        <v>253</v>
      </c>
      <c r="D200" s="7" t="s">
        <v>254</v>
      </c>
      <c r="E200" s="9">
        <v>129156.97</v>
      </c>
      <c r="F200" s="30"/>
      <c r="G200" s="29"/>
      <c r="H200" s="31"/>
    </row>
    <row r="201" spans="1:8" ht="15.75" x14ac:dyDescent="0.25">
      <c r="A201" s="7" t="s">
        <v>294</v>
      </c>
      <c r="B201" s="6">
        <v>44203</v>
      </c>
      <c r="C201" s="7" t="s">
        <v>253</v>
      </c>
      <c r="D201" s="7" t="s">
        <v>254</v>
      </c>
      <c r="E201" s="9">
        <v>68400.570000000007</v>
      </c>
      <c r="F201" s="30"/>
      <c r="G201" s="29"/>
      <c r="H201" s="31"/>
    </row>
    <row r="202" spans="1:8" ht="15.75" x14ac:dyDescent="0.25">
      <c r="A202" s="7" t="s">
        <v>295</v>
      </c>
      <c r="B202" s="6">
        <v>44201</v>
      </c>
      <c r="C202" s="7" t="s">
        <v>253</v>
      </c>
      <c r="D202" s="7" t="s">
        <v>254</v>
      </c>
      <c r="E202" s="9">
        <v>39483.620000000003</v>
      </c>
      <c r="F202" s="30"/>
      <c r="G202" s="29"/>
      <c r="H202" s="31"/>
    </row>
    <row r="203" spans="1:8" ht="15.75" x14ac:dyDescent="0.25">
      <c r="A203" s="7" t="s">
        <v>296</v>
      </c>
      <c r="B203" s="6">
        <v>44201</v>
      </c>
      <c r="C203" s="7" t="s">
        <v>253</v>
      </c>
      <c r="D203" s="7" t="s">
        <v>254</v>
      </c>
      <c r="E203" s="9">
        <v>29128.7</v>
      </c>
      <c r="F203" s="30"/>
      <c r="G203" s="29"/>
      <c r="H203" s="31"/>
    </row>
    <row r="204" spans="1:8" ht="15.75" x14ac:dyDescent="0.25">
      <c r="A204" s="7" t="s">
        <v>297</v>
      </c>
      <c r="B204" s="6">
        <v>44201</v>
      </c>
      <c r="C204" s="7" t="s">
        <v>253</v>
      </c>
      <c r="D204" s="7" t="s">
        <v>254</v>
      </c>
      <c r="E204" s="9">
        <v>11968.4</v>
      </c>
      <c r="F204" s="30"/>
      <c r="G204" s="29"/>
      <c r="H204" s="31"/>
    </row>
    <row r="205" spans="1:8" ht="15.75" x14ac:dyDescent="0.25">
      <c r="A205" s="7" t="s">
        <v>298</v>
      </c>
      <c r="B205" s="6">
        <v>44204</v>
      </c>
      <c r="C205" s="7" t="s">
        <v>253</v>
      </c>
      <c r="D205" s="7" t="s">
        <v>254</v>
      </c>
      <c r="E205" s="9">
        <v>93763.46</v>
      </c>
      <c r="F205" s="30"/>
      <c r="G205" s="29"/>
      <c r="H205" s="31"/>
    </row>
    <row r="206" spans="1:8" ht="15.75" x14ac:dyDescent="0.25">
      <c r="A206" s="7" t="s">
        <v>299</v>
      </c>
      <c r="B206" s="6">
        <v>44202</v>
      </c>
      <c r="C206" s="7" t="s">
        <v>253</v>
      </c>
      <c r="D206" s="7" t="s">
        <v>254</v>
      </c>
      <c r="E206" s="9">
        <v>25616.58</v>
      </c>
      <c r="F206" s="30"/>
      <c r="G206" s="29"/>
      <c r="H206" s="31"/>
    </row>
    <row r="207" spans="1:8" ht="15.75" x14ac:dyDescent="0.25">
      <c r="A207" s="7" t="s">
        <v>300</v>
      </c>
      <c r="B207" s="6">
        <v>44202</v>
      </c>
      <c r="C207" s="7" t="s">
        <v>253</v>
      </c>
      <c r="D207" s="7" t="s">
        <v>254</v>
      </c>
      <c r="E207" s="9">
        <v>56940.07</v>
      </c>
      <c r="F207" s="30"/>
      <c r="G207" s="29"/>
      <c r="H207" s="31"/>
    </row>
    <row r="208" spans="1:8" ht="15.75" x14ac:dyDescent="0.25">
      <c r="A208" s="7" t="s">
        <v>301</v>
      </c>
      <c r="B208" s="6">
        <v>44202</v>
      </c>
      <c r="C208" s="7" t="s">
        <v>253</v>
      </c>
      <c r="D208" s="7" t="s">
        <v>254</v>
      </c>
      <c r="E208" s="9">
        <v>20662.43</v>
      </c>
      <c r="F208" s="30"/>
      <c r="G208" s="29"/>
      <c r="H208" s="31"/>
    </row>
    <row r="209" spans="1:8" ht="15.75" x14ac:dyDescent="0.25">
      <c r="A209" s="7" t="s">
        <v>302</v>
      </c>
      <c r="B209" s="6">
        <v>44202</v>
      </c>
      <c r="C209" s="7" t="s">
        <v>253</v>
      </c>
      <c r="D209" s="7" t="s">
        <v>254</v>
      </c>
      <c r="E209" s="9">
        <v>26191.39</v>
      </c>
      <c r="F209" s="30"/>
      <c r="G209" s="29"/>
      <c r="H209" s="31"/>
    </row>
    <row r="210" spans="1:8" ht="15.75" x14ac:dyDescent="0.25">
      <c r="A210" s="7" t="s">
        <v>303</v>
      </c>
      <c r="B210" s="6">
        <v>44202</v>
      </c>
      <c r="C210" s="7" t="s">
        <v>253</v>
      </c>
      <c r="D210" s="7" t="s">
        <v>254</v>
      </c>
      <c r="E210" s="9">
        <v>17329.57</v>
      </c>
      <c r="F210" s="30"/>
      <c r="G210" s="29"/>
      <c r="H210" s="31"/>
    </row>
    <row r="211" spans="1:8" ht="15.75" x14ac:dyDescent="0.25">
      <c r="A211" s="7" t="s">
        <v>286</v>
      </c>
      <c r="B211" s="6">
        <v>44202</v>
      </c>
      <c r="C211" s="7" t="s">
        <v>253</v>
      </c>
      <c r="D211" s="7" t="s">
        <v>254</v>
      </c>
      <c r="E211" s="9">
        <v>62617.37</v>
      </c>
      <c r="F211" s="30"/>
      <c r="G211" s="29"/>
      <c r="H211" s="31"/>
    </row>
    <row r="212" spans="1:8" ht="15.75" x14ac:dyDescent="0.25">
      <c r="A212" s="7" t="s">
        <v>304</v>
      </c>
      <c r="B212" s="6" t="s">
        <v>305</v>
      </c>
      <c r="C212" s="7" t="s">
        <v>253</v>
      </c>
      <c r="D212" s="7" t="s">
        <v>254</v>
      </c>
      <c r="E212" s="9">
        <v>32503.41</v>
      </c>
      <c r="F212" s="30"/>
      <c r="G212" s="29"/>
      <c r="H212" s="31"/>
    </row>
    <row r="213" spans="1:8" ht="15.75" x14ac:dyDescent="0.25">
      <c r="A213" s="7" t="s">
        <v>276</v>
      </c>
      <c r="B213" s="6">
        <v>44195</v>
      </c>
      <c r="C213" s="7" t="s">
        <v>253</v>
      </c>
      <c r="D213" s="7" t="s">
        <v>254</v>
      </c>
      <c r="E213" s="9">
        <v>41382.03</v>
      </c>
      <c r="F213" s="30"/>
      <c r="G213" s="29"/>
      <c r="H213" s="31"/>
    </row>
    <row r="214" spans="1:8" ht="15.75" x14ac:dyDescent="0.25">
      <c r="A214" s="7" t="s">
        <v>306</v>
      </c>
      <c r="B214" s="6">
        <v>44202</v>
      </c>
      <c r="C214" s="7" t="s">
        <v>253</v>
      </c>
      <c r="D214" s="7" t="s">
        <v>254</v>
      </c>
      <c r="E214" s="9">
        <v>50637.99</v>
      </c>
      <c r="F214" s="30"/>
      <c r="G214" s="29"/>
      <c r="H214" s="31"/>
    </row>
    <row r="215" spans="1:8" ht="15.75" x14ac:dyDescent="0.25">
      <c r="A215" s="7" t="s">
        <v>307</v>
      </c>
      <c r="B215" s="6">
        <v>44151</v>
      </c>
      <c r="C215" s="7" t="s">
        <v>308</v>
      </c>
      <c r="D215" s="7" t="s">
        <v>309</v>
      </c>
      <c r="E215" s="9">
        <f>249534.29*58.6</f>
        <v>14622709.394000001</v>
      </c>
      <c r="F215" s="30">
        <v>1406</v>
      </c>
      <c r="G215" s="29">
        <v>44277</v>
      </c>
      <c r="H215" s="31"/>
    </row>
    <row r="216" spans="1:8" ht="15.75" x14ac:dyDescent="0.25">
      <c r="A216" s="7" t="s">
        <v>310</v>
      </c>
      <c r="B216" s="6">
        <v>44242</v>
      </c>
      <c r="C216" s="7" t="s">
        <v>60</v>
      </c>
      <c r="D216" s="7" t="s">
        <v>311</v>
      </c>
      <c r="E216" s="9">
        <v>3080000</v>
      </c>
      <c r="F216" s="30"/>
      <c r="G216" s="29"/>
      <c r="H216" s="31"/>
    </row>
    <row r="217" spans="1:8" ht="15.75" x14ac:dyDescent="0.25">
      <c r="A217" s="7" t="s">
        <v>312</v>
      </c>
      <c r="B217" s="6">
        <v>44218</v>
      </c>
      <c r="C217" s="7" t="s">
        <v>60</v>
      </c>
      <c r="D217" s="7" t="s">
        <v>313</v>
      </c>
      <c r="E217" s="9">
        <v>3080000</v>
      </c>
      <c r="F217" s="30"/>
      <c r="G217" s="29"/>
      <c r="H217" s="31"/>
    </row>
    <row r="218" spans="1:8" ht="15.75" x14ac:dyDescent="0.25">
      <c r="A218" s="7" t="s">
        <v>314</v>
      </c>
      <c r="B218" s="6">
        <v>44270</v>
      </c>
      <c r="C218" s="7" t="s">
        <v>29</v>
      </c>
      <c r="D218" s="7" t="s">
        <v>81</v>
      </c>
      <c r="E218" s="9">
        <v>9019805.6500000004</v>
      </c>
      <c r="F218" s="30"/>
      <c r="G218" s="29"/>
      <c r="H218" s="31"/>
    </row>
    <row r="219" spans="1:8" ht="15.75" x14ac:dyDescent="0.25">
      <c r="A219" s="7" t="s">
        <v>315</v>
      </c>
      <c r="B219" s="6">
        <v>44263</v>
      </c>
      <c r="C219" s="7" t="s">
        <v>29</v>
      </c>
      <c r="D219" s="7" t="s">
        <v>81</v>
      </c>
      <c r="E219" s="9">
        <v>8987548.3200000003</v>
      </c>
      <c r="F219" s="30"/>
      <c r="G219" s="29"/>
      <c r="H219" s="31"/>
    </row>
    <row r="220" spans="1:8" ht="15.75" x14ac:dyDescent="0.25">
      <c r="A220" s="7" t="s">
        <v>316</v>
      </c>
      <c r="B220" s="6">
        <v>44242</v>
      </c>
      <c r="C220" s="7" t="s">
        <v>17</v>
      </c>
      <c r="D220" s="7" t="s">
        <v>317</v>
      </c>
      <c r="E220" s="9">
        <v>5613136.0999999996</v>
      </c>
      <c r="F220" s="30"/>
      <c r="G220" s="29"/>
      <c r="H220" s="31"/>
    </row>
    <row r="221" spans="1:8" ht="15.75" x14ac:dyDescent="0.25">
      <c r="A221" s="7" t="s">
        <v>318</v>
      </c>
      <c r="B221" s="6">
        <v>44242</v>
      </c>
      <c r="C221" s="7" t="s">
        <v>17</v>
      </c>
      <c r="D221" s="7" t="s">
        <v>319</v>
      </c>
      <c r="E221" s="9">
        <v>5613136.0999999996</v>
      </c>
      <c r="F221" s="30"/>
      <c r="G221" s="29"/>
      <c r="H221" s="31"/>
    </row>
    <row r="222" spans="1:8" ht="15.75" x14ac:dyDescent="0.25">
      <c r="A222" s="7" t="s">
        <v>320</v>
      </c>
      <c r="B222" s="6">
        <v>44242</v>
      </c>
      <c r="C222" s="7" t="s">
        <v>17</v>
      </c>
      <c r="D222" s="7" t="s">
        <v>321</v>
      </c>
      <c r="E222" s="9">
        <v>5613136.0999999996</v>
      </c>
      <c r="F222" s="30"/>
      <c r="G222" s="29"/>
      <c r="H222" s="31"/>
    </row>
    <row r="223" spans="1:8" ht="15.75" x14ac:dyDescent="0.25">
      <c r="A223" s="7" t="s">
        <v>322</v>
      </c>
      <c r="B223" s="6">
        <v>44243</v>
      </c>
      <c r="C223" s="7" t="s">
        <v>17</v>
      </c>
      <c r="D223" s="7" t="s">
        <v>323</v>
      </c>
      <c r="E223" s="9">
        <v>393012.85</v>
      </c>
      <c r="F223" s="30"/>
      <c r="G223" s="29"/>
      <c r="H223" s="31"/>
    </row>
    <row r="224" spans="1:8" ht="15.75" x14ac:dyDescent="0.25">
      <c r="A224" s="7" t="s">
        <v>324</v>
      </c>
      <c r="B224" s="6">
        <v>44250</v>
      </c>
      <c r="C224" s="7" t="s">
        <v>17</v>
      </c>
      <c r="D224" s="7" t="s">
        <v>325</v>
      </c>
      <c r="E224" s="9">
        <v>393012.85</v>
      </c>
      <c r="F224" s="30"/>
      <c r="G224" s="29"/>
      <c r="H224" s="31"/>
    </row>
    <row r="225" spans="1:8" ht="15.75" x14ac:dyDescent="0.25">
      <c r="A225" s="7" t="s">
        <v>326</v>
      </c>
      <c r="B225" s="6">
        <v>44270</v>
      </c>
      <c r="C225" s="7" t="s">
        <v>17</v>
      </c>
      <c r="D225" s="7" t="s">
        <v>327</v>
      </c>
      <c r="E225" s="9">
        <v>5613136.0999999996</v>
      </c>
      <c r="F225" s="30"/>
      <c r="G225" s="29"/>
      <c r="H225" s="31"/>
    </row>
    <row r="226" spans="1:8" ht="15.75" x14ac:dyDescent="0.25">
      <c r="A226" s="7" t="s">
        <v>328</v>
      </c>
      <c r="B226" s="6">
        <v>44270</v>
      </c>
      <c r="C226" s="7" t="s">
        <v>17</v>
      </c>
      <c r="D226" s="7" t="s">
        <v>329</v>
      </c>
      <c r="E226" s="9">
        <v>5613136.0999999996</v>
      </c>
      <c r="F226" s="30"/>
      <c r="G226" s="29"/>
      <c r="H226" s="31"/>
    </row>
    <row r="227" spans="1:8" ht="31.5" x14ac:dyDescent="0.25">
      <c r="A227" s="7" t="s">
        <v>77</v>
      </c>
      <c r="B227" s="6">
        <v>44256</v>
      </c>
      <c r="C227" s="7" t="s">
        <v>208</v>
      </c>
      <c r="D227" s="7" t="s">
        <v>330</v>
      </c>
      <c r="E227" s="9">
        <v>6631616</v>
      </c>
      <c r="F227" s="30"/>
      <c r="G227" s="29"/>
      <c r="H227" s="31"/>
    </row>
    <row r="228" spans="1:8" ht="15.75" x14ac:dyDescent="0.25">
      <c r="A228" s="7" t="s">
        <v>331</v>
      </c>
      <c r="B228" s="6">
        <v>44266</v>
      </c>
      <c r="C228" s="7" t="s">
        <v>332</v>
      </c>
      <c r="D228" s="7" t="s">
        <v>333</v>
      </c>
      <c r="E228" s="9">
        <v>1771672.3</v>
      </c>
      <c r="F228" s="30"/>
      <c r="G228" s="29"/>
      <c r="H228" s="31"/>
    </row>
    <row r="229" spans="1:8" ht="15.75" x14ac:dyDescent="0.25">
      <c r="A229" s="7" t="s">
        <v>334</v>
      </c>
      <c r="B229" s="6">
        <v>44258</v>
      </c>
      <c r="C229" s="7" t="s">
        <v>332</v>
      </c>
      <c r="D229" s="7" t="s">
        <v>333</v>
      </c>
      <c r="E229" s="9">
        <v>1620838.83</v>
      </c>
      <c r="F229" s="30"/>
      <c r="G229" s="29"/>
      <c r="H229" s="31"/>
    </row>
    <row r="230" spans="1:8" ht="15.75" x14ac:dyDescent="0.25">
      <c r="A230" s="7" t="s">
        <v>335</v>
      </c>
      <c r="B230" s="6">
        <v>44263</v>
      </c>
      <c r="C230" s="7" t="s">
        <v>332</v>
      </c>
      <c r="D230" s="7" t="s">
        <v>333</v>
      </c>
      <c r="E230" s="9">
        <v>968145.75</v>
      </c>
      <c r="F230" s="30"/>
      <c r="G230" s="29"/>
      <c r="H230" s="31"/>
    </row>
    <row r="231" spans="1:8" ht="15.75" x14ac:dyDescent="0.25">
      <c r="A231" s="7" t="s">
        <v>336</v>
      </c>
      <c r="B231" s="6">
        <v>44264</v>
      </c>
      <c r="C231" s="7" t="s">
        <v>337</v>
      </c>
      <c r="D231" s="7" t="s">
        <v>338</v>
      </c>
      <c r="E231" s="9">
        <v>10400</v>
      </c>
      <c r="F231" s="30"/>
      <c r="G231" s="29"/>
      <c r="H231" s="31"/>
    </row>
    <row r="232" spans="1:8" ht="15.75" x14ac:dyDescent="0.25">
      <c r="A232" s="7" t="s">
        <v>339</v>
      </c>
      <c r="B232" s="6">
        <v>44121</v>
      </c>
      <c r="C232" s="7" t="s">
        <v>340</v>
      </c>
      <c r="D232" s="7" t="s">
        <v>341</v>
      </c>
      <c r="E232" s="9">
        <v>1000000</v>
      </c>
      <c r="F232" s="30"/>
      <c r="G232" s="29"/>
      <c r="H232" s="31"/>
    </row>
    <row r="233" spans="1:8" ht="15.75" x14ac:dyDescent="0.25">
      <c r="A233" s="7" t="s">
        <v>342</v>
      </c>
      <c r="B233" s="6">
        <v>44265</v>
      </c>
      <c r="C233" s="7" t="s">
        <v>203</v>
      </c>
      <c r="D233" s="7" t="s">
        <v>341</v>
      </c>
      <c r="E233" s="9">
        <v>3000000</v>
      </c>
      <c r="F233" s="30"/>
      <c r="G233" s="29"/>
      <c r="H233" s="31"/>
    </row>
    <row r="234" spans="1:8" ht="15.75" x14ac:dyDescent="0.25">
      <c r="A234" s="7" t="s">
        <v>343</v>
      </c>
      <c r="B234" s="6">
        <v>44267</v>
      </c>
      <c r="C234" s="7" t="s">
        <v>344</v>
      </c>
      <c r="D234" s="7" t="s">
        <v>341</v>
      </c>
      <c r="E234" s="9">
        <v>3000000</v>
      </c>
      <c r="F234" s="30"/>
      <c r="G234" s="29"/>
      <c r="H234" s="31"/>
    </row>
    <row r="235" spans="1:8" ht="15.75" x14ac:dyDescent="0.25">
      <c r="A235" s="7" t="s">
        <v>345</v>
      </c>
      <c r="B235" s="6">
        <v>44260</v>
      </c>
      <c r="C235" s="7" t="s">
        <v>346</v>
      </c>
      <c r="D235" s="7" t="s">
        <v>341</v>
      </c>
      <c r="E235" s="9">
        <v>2000000</v>
      </c>
      <c r="F235" s="30"/>
      <c r="G235" s="29"/>
      <c r="H235" s="31"/>
    </row>
    <row r="236" spans="1:8" ht="15.75" x14ac:dyDescent="0.25">
      <c r="A236" s="7" t="s">
        <v>347</v>
      </c>
      <c r="B236" s="6">
        <v>44260</v>
      </c>
      <c r="C236" s="7" t="s">
        <v>346</v>
      </c>
      <c r="D236" s="7" t="s">
        <v>341</v>
      </c>
      <c r="E236" s="9">
        <v>5000000</v>
      </c>
      <c r="F236" s="30"/>
      <c r="G236" s="29"/>
      <c r="H236" s="31"/>
    </row>
    <row r="237" spans="1:8" ht="15.75" x14ac:dyDescent="0.25">
      <c r="A237" s="7" t="s">
        <v>28</v>
      </c>
      <c r="B237" s="6">
        <v>44270</v>
      </c>
      <c r="C237" s="7" t="s">
        <v>348</v>
      </c>
      <c r="D237" s="7" t="s">
        <v>333</v>
      </c>
      <c r="E237" s="9">
        <v>3940835.97</v>
      </c>
      <c r="F237" s="30"/>
      <c r="G237" s="29"/>
      <c r="H237" s="31"/>
    </row>
    <row r="238" spans="1:8" ht="15.75" x14ac:dyDescent="0.25">
      <c r="A238" s="7" t="s">
        <v>349</v>
      </c>
      <c r="B238" s="6">
        <v>44267</v>
      </c>
      <c r="C238" s="7" t="s">
        <v>228</v>
      </c>
      <c r="D238" s="7" t="s">
        <v>350</v>
      </c>
      <c r="E238" s="9">
        <v>731187</v>
      </c>
      <c r="F238" s="30"/>
      <c r="G238" s="29"/>
      <c r="H238" s="31"/>
    </row>
    <row r="239" spans="1:8" ht="15.75" x14ac:dyDescent="0.25">
      <c r="A239" s="7" t="s">
        <v>351</v>
      </c>
      <c r="B239" s="6">
        <v>44265</v>
      </c>
      <c r="C239" s="7" t="s">
        <v>228</v>
      </c>
      <c r="D239" s="7" t="s">
        <v>352</v>
      </c>
      <c r="E239" s="9">
        <v>116959.83</v>
      </c>
      <c r="F239" s="30"/>
      <c r="G239" s="29"/>
      <c r="H239" s="31"/>
    </row>
    <row r="240" spans="1:8" ht="15.75" x14ac:dyDescent="0.25">
      <c r="A240" s="7" t="s">
        <v>353</v>
      </c>
      <c r="B240" s="6">
        <v>44265</v>
      </c>
      <c r="C240" s="7" t="s">
        <v>228</v>
      </c>
      <c r="D240" s="7" t="s">
        <v>350</v>
      </c>
      <c r="E240" s="9">
        <v>2193561</v>
      </c>
      <c r="F240" s="30"/>
      <c r="G240" s="29"/>
      <c r="H240" s="31"/>
    </row>
    <row r="241" spans="1:8" ht="15.75" x14ac:dyDescent="0.25">
      <c r="A241" s="7" t="s">
        <v>354</v>
      </c>
      <c r="B241" s="6">
        <v>44253</v>
      </c>
      <c r="C241" s="7" t="s">
        <v>355</v>
      </c>
      <c r="D241" s="7" t="s">
        <v>254</v>
      </c>
      <c r="E241" s="9">
        <v>19060.75</v>
      </c>
      <c r="F241" s="30"/>
      <c r="G241" s="29"/>
      <c r="H241" s="31"/>
    </row>
    <row r="242" spans="1:8" ht="15.75" x14ac:dyDescent="0.25">
      <c r="A242" s="7" t="s">
        <v>356</v>
      </c>
      <c r="B242" s="6">
        <v>44253</v>
      </c>
      <c r="C242" s="7" t="s">
        <v>355</v>
      </c>
      <c r="D242" s="7" t="s">
        <v>254</v>
      </c>
      <c r="E242" s="9">
        <v>39118.51</v>
      </c>
      <c r="F242" s="30"/>
      <c r="G242" s="29"/>
      <c r="H242" s="31"/>
    </row>
    <row r="243" spans="1:8" ht="15.75" x14ac:dyDescent="0.25">
      <c r="A243" s="7" t="s">
        <v>357</v>
      </c>
      <c r="B243" s="6">
        <v>44253</v>
      </c>
      <c r="C243" s="7" t="s">
        <v>355</v>
      </c>
      <c r="D243" s="7" t="s">
        <v>254</v>
      </c>
      <c r="E243" s="9">
        <v>87281.06</v>
      </c>
      <c r="F243" s="30"/>
      <c r="G243" s="29"/>
      <c r="H243" s="31"/>
    </row>
    <row r="244" spans="1:8" ht="15.75" x14ac:dyDescent="0.25">
      <c r="A244" s="7" t="s">
        <v>358</v>
      </c>
      <c r="B244" s="6">
        <v>44253</v>
      </c>
      <c r="C244" s="7" t="s">
        <v>355</v>
      </c>
      <c r="D244" s="7" t="s">
        <v>254</v>
      </c>
      <c r="E244" s="9">
        <v>99140.3</v>
      </c>
      <c r="F244" s="30"/>
      <c r="G244" s="29"/>
      <c r="H244" s="31"/>
    </row>
    <row r="245" spans="1:8" ht="15.75" x14ac:dyDescent="0.25">
      <c r="A245" s="7" t="s">
        <v>324</v>
      </c>
      <c r="B245" s="6">
        <v>44253</v>
      </c>
      <c r="C245" s="7" t="s">
        <v>355</v>
      </c>
      <c r="D245" s="7" t="s">
        <v>254</v>
      </c>
      <c r="E245" s="9">
        <v>51987.55</v>
      </c>
      <c r="F245" s="30"/>
      <c r="G245" s="29"/>
      <c r="H245" s="31"/>
    </row>
    <row r="246" spans="1:8" ht="15.75" x14ac:dyDescent="0.25">
      <c r="A246" s="7" t="s">
        <v>359</v>
      </c>
      <c r="B246" s="6">
        <v>44253</v>
      </c>
      <c r="C246" s="7" t="s">
        <v>355</v>
      </c>
      <c r="D246" s="7" t="s">
        <v>254</v>
      </c>
      <c r="E246" s="9">
        <v>33008.879999999997</v>
      </c>
      <c r="F246" s="30"/>
      <c r="G246" s="29"/>
      <c r="H246" s="31"/>
    </row>
    <row r="247" spans="1:8" ht="15.75" x14ac:dyDescent="0.25">
      <c r="A247" s="7" t="s">
        <v>360</v>
      </c>
      <c r="B247" s="6">
        <v>44253</v>
      </c>
      <c r="C247" s="7" t="s">
        <v>355</v>
      </c>
      <c r="D247" s="7" t="s">
        <v>254</v>
      </c>
      <c r="E247" s="9">
        <v>35049.65</v>
      </c>
      <c r="F247" s="30"/>
      <c r="G247" s="29"/>
      <c r="H247" s="31"/>
    </row>
    <row r="248" spans="1:8" ht="15.75" x14ac:dyDescent="0.25">
      <c r="A248" s="7" t="s">
        <v>361</v>
      </c>
      <c r="B248" s="6">
        <v>44253</v>
      </c>
      <c r="C248" s="7" t="s">
        <v>355</v>
      </c>
      <c r="D248" s="7" t="s">
        <v>254</v>
      </c>
      <c r="E248" s="9">
        <v>5746.96</v>
      </c>
      <c r="F248" s="30"/>
      <c r="G248" s="29"/>
      <c r="H248" s="31"/>
    </row>
    <row r="249" spans="1:8" ht="15.75" x14ac:dyDescent="0.25">
      <c r="A249" s="7" t="s">
        <v>362</v>
      </c>
      <c r="B249" s="6">
        <v>44253</v>
      </c>
      <c r="C249" s="7" t="s">
        <v>355</v>
      </c>
      <c r="D249" s="7" t="s">
        <v>254</v>
      </c>
      <c r="E249" s="9">
        <v>22960.34</v>
      </c>
      <c r="F249" s="30"/>
      <c r="G249" s="29"/>
      <c r="H249" s="31"/>
    </row>
    <row r="250" spans="1:8" ht="15.75" x14ac:dyDescent="0.25">
      <c r="A250" s="7" t="s">
        <v>363</v>
      </c>
      <c r="B250" s="6">
        <v>44253</v>
      </c>
      <c r="C250" s="7" t="s">
        <v>355</v>
      </c>
      <c r="D250" s="7" t="s">
        <v>254</v>
      </c>
      <c r="E250" s="9">
        <v>23475.279999999999</v>
      </c>
      <c r="F250" s="30"/>
      <c r="G250" s="29"/>
      <c r="H250" s="31"/>
    </row>
    <row r="251" spans="1:8" ht="15.75" x14ac:dyDescent="0.25">
      <c r="A251" s="7" t="s">
        <v>364</v>
      </c>
      <c r="B251" s="6">
        <v>44253</v>
      </c>
      <c r="C251" s="7" t="s">
        <v>355</v>
      </c>
      <c r="D251" s="7" t="s">
        <v>254</v>
      </c>
      <c r="E251" s="9">
        <v>48177.04</v>
      </c>
      <c r="F251" s="30"/>
      <c r="G251" s="29"/>
      <c r="H251" s="31"/>
    </row>
    <row r="252" spans="1:8" ht="15.75" x14ac:dyDescent="0.25">
      <c r="A252" s="7" t="s">
        <v>365</v>
      </c>
      <c r="B252" s="6">
        <v>44253</v>
      </c>
      <c r="C252" s="7" t="s">
        <v>355</v>
      </c>
      <c r="D252" s="7" t="s">
        <v>254</v>
      </c>
      <c r="E252" s="9">
        <v>3430.85</v>
      </c>
      <c r="F252" s="30"/>
      <c r="G252" s="29"/>
      <c r="H252" s="31"/>
    </row>
    <row r="253" spans="1:8" ht="15.75" x14ac:dyDescent="0.25">
      <c r="A253" s="7" t="s">
        <v>366</v>
      </c>
      <c r="B253" s="6">
        <v>44253</v>
      </c>
      <c r="C253" s="7" t="s">
        <v>355</v>
      </c>
      <c r="D253" s="7" t="s">
        <v>254</v>
      </c>
      <c r="E253" s="9">
        <v>22507.56</v>
      </c>
      <c r="F253" s="30"/>
      <c r="G253" s="29"/>
      <c r="H253" s="31"/>
    </row>
    <row r="254" spans="1:8" ht="15.75" x14ac:dyDescent="0.25">
      <c r="A254" s="7" t="s">
        <v>367</v>
      </c>
      <c r="B254" s="6">
        <v>44253</v>
      </c>
      <c r="C254" s="7" t="s">
        <v>355</v>
      </c>
      <c r="D254" s="7" t="s">
        <v>254</v>
      </c>
      <c r="E254" s="9">
        <v>80038.63</v>
      </c>
      <c r="F254" s="30"/>
      <c r="G254" s="29"/>
      <c r="H254" s="31"/>
    </row>
    <row r="255" spans="1:8" ht="15.75" x14ac:dyDescent="0.25">
      <c r="A255" s="7" t="s">
        <v>368</v>
      </c>
      <c r="B255" s="6">
        <v>44253</v>
      </c>
      <c r="C255" s="7" t="s">
        <v>355</v>
      </c>
      <c r="D255" s="7" t="s">
        <v>254</v>
      </c>
      <c r="E255" s="9">
        <v>24423.21</v>
      </c>
      <c r="F255" s="30"/>
      <c r="G255" s="29"/>
      <c r="H255" s="31"/>
    </row>
    <row r="256" spans="1:8" ht="15.75" x14ac:dyDescent="0.25">
      <c r="A256" s="7" t="s">
        <v>369</v>
      </c>
      <c r="B256" s="6">
        <v>44253</v>
      </c>
      <c r="C256" s="7" t="s">
        <v>355</v>
      </c>
      <c r="D256" s="7" t="s">
        <v>254</v>
      </c>
      <c r="E256" s="9">
        <v>13940.02</v>
      </c>
      <c r="F256" s="30"/>
      <c r="G256" s="29"/>
      <c r="H256" s="31"/>
    </row>
    <row r="257" spans="1:8" ht="15.75" x14ac:dyDescent="0.25">
      <c r="A257" s="7" t="s">
        <v>370</v>
      </c>
      <c r="B257" s="6">
        <v>44253</v>
      </c>
      <c r="C257" s="7" t="s">
        <v>355</v>
      </c>
      <c r="D257" s="7" t="s">
        <v>254</v>
      </c>
      <c r="E257" s="9">
        <v>95483.82</v>
      </c>
      <c r="F257" s="30"/>
      <c r="G257" s="29"/>
      <c r="H257" s="31"/>
    </row>
    <row r="258" spans="1:8" ht="15.75" x14ac:dyDescent="0.25">
      <c r="A258" s="7" t="s">
        <v>371</v>
      </c>
      <c r="B258" s="6">
        <v>44253</v>
      </c>
      <c r="C258" s="7" t="s">
        <v>355</v>
      </c>
      <c r="D258" s="7" t="s">
        <v>254</v>
      </c>
      <c r="E258" s="9">
        <v>40938.65</v>
      </c>
      <c r="F258" s="30"/>
      <c r="G258" s="29"/>
      <c r="H258" s="31"/>
    </row>
    <row r="259" spans="1:8" ht="15.75" x14ac:dyDescent="0.25">
      <c r="A259" s="7" t="s">
        <v>328</v>
      </c>
      <c r="B259" s="6">
        <v>44253</v>
      </c>
      <c r="C259" s="7" t="s">
        <v>355</v>
      </c>
      <c r="D259" s="7" t="s">
        <v>254</v>
      </c>
      <c r="E259" s="9">
        <v>16685.05</v>
      </c>
      <c r="F259" s="30"/>
      <c r="G259" s="29"/>
      <c r="H259" s="31"/>
    </row>
    <row r="260" spans="1:8" ht="15.75" x14ac:dyDescent="0.25">
      <c r="A260" s="7" t="s">
        <v>372</v>
      </c>
      <c r="B260" s="6">
        <v>44253</v>
      </c>
      <c r="C260" s="7" t="s">
        <v>355</v>
      </c>
      <c r="D260" s="7" t="s">
        <v>254</v>
      </c>
      <c r="E260" s="9">
        <v>12393.42</v>
      </c>
      <c r="F260" s="30"/>
      <c r="G260" s="29"/>
      <c r="H260" s="31"/>
    </row>
    <row r="261" spans="1:8" ht="15.75" x14ac:dyDescent="0.25">
      <c r="A261" s="7" t="s">
        <v>373</v>
      </c>
      <c r="B261" s="6">
        <v>44253</v>
      </c>
      <c r="C261" s="7" t="s">
        <v>355</v>
      </c>
      <c r="D261" s="7" t="s">
        <v>254</v>
      </c>
      <c r="E261" s="9">
        <v>17239.7</v>
      </c>
      <c r="F261" s="30"/>
      <c r="G261" s="29"/>
      <c r="H261" s="31"/>
    </row>
    <row r="262" spans="1:8" ht="15.75" x14ac:dyDescent="0.25">
      <c r="A262" s="7" t="s">
        <v>374</v>
      </c>
      <c r="B262" s="6">
        <v>44253</v>
      </c>
      <c r="C262" s="7" t="s">
        <v>355</v>
      </c>
      <c r="D262" s="7" t="s">
        <v>254</v>
      </c>
      <c r="E262" s="9">
        <v>74054.83</v>
      </c>
      <c r="F262" s="30"/>
      <c r="G262" s="29"/>
      <c r="H262" s="31"/>
    </row>
    <row r="263" spans="1:8" ht="15.75" x14ac:dyDescent="0.25">
      <c r="A263" s="7" t="s">
        <v>375</v>
      </c>
      <c r="B263" s="6">
        <v>44253</v>
      </c>
      <c r="C263" s="7" t="s">
        <v>355</v>
      </c>
      <c r="D263" s="7" t="s">
        <v>254</v>
      </c>
      <c r="E263" s="9">
        <v>85177.29</v>
      </c>
      <c r="F263" s="30"/>
      <c r="G263" s="29"/>
      <c r="H263" s="31"/>
    </row>
    <row r="264" spans="1:8" ht="15.75" x14ac:dyDescent="0.25">
      <c r="A264" s="7" t="s">
        <v>376</v>
      </c>
      <c r="B264" s="6">
        <v>44253</v>
      </c>
      <c r="C264" s="7" t="s">
        <v>355</v>
      </c>
      <c r="D264" s="7" t="s">
        <v>254</v>
      </c>
      <c r="E264" s="9">
        <v>20660.14</v>
      </c>
      <c r="F264" s="30"/>
      <c r="G264" s="29"/>
      <c r="H264" s="31"/>
    </row>
    <row r="265" spans="1:8" ht="15.75" x14ac:dyDescent="0.25">
      <c r="A265" s="7" t="s">
        <v>377</v>
      </c>
      <c r="B265" s="6">
        <v>44253</v>
      </c>
      <c r="C265" s="7" t="s">
        <v>355</v>
      </c>
      <c r="D265" s="7" t="s">
        <v>254</v>
      </c>
      <c r="E265" s="9">
        <v>22589.15</v>
      </c>
      <c r="F265" s="30"/>
      <c r="G265" s="29"/>
      <c r="H265" s="31"/>
    </row>
    <row r="266" spans="1:8" ht="15.75" x14ac:dyDescent="0.25">
      <c r="A266" s="7" t="s">
        <v>378</v>
      </c>
      <c r="B266" s="6">
        <v>44253</v>
      </c>
      <c r="C266" s="7" t="s">
        <v>355</v>
      </c>
      <c r="D266" s="7" t="s">
        <v>254</v>
      </c>
      <c r="E266" s="9">
        <v>197991.49</v>
      </c>
      <c r="F266" s="30"/>
      <c r="G266" s="29"/>
      <c r="H266" s="31"/>
    </row>
    <row r="267" spans="1:8" ht="15.75" x14ac:dyDescent="0.25">
      <c r="A267" s="7" t="s">
        <v>379</v>
      </c>
      <c r="B267" s="6">
        <v>44253</v>
      </c>
      <c r="C267" s="7" t="s">
        <v>355</v>
      </c>
      <c r="D267" s="7" t="s">
        <v>254</v>
      </c>
      <c r="E267" s="9">
        <v>12797.69</v>
      </c>
      <c r="F267" s="30"/>
      <c r="G267" s="29"/>
      <c r="H267" s="31"/>
    </row>
    <row r="268" spans="1:8" ht="15.75" x14ac:dyDescent="0.25">
      <c r="A268" s="7" t="s">
        <v>380</v>
      </c>
      <c r="B268" s="6">
        <v>44253</v>
      </c>
      <c r="C268" s="7" t="s">
        <v>355</v>
      </c>
      <c r="D268" s="7" t="s">
        <v>254</v>
      </c>
      <c r="E268" s="9">
        <v>44679.89</v>
      </c>
      <c r="F268" s="30"/>
      <c r="G268" s="29"/>
      <c r="H268" s="31"/>
    </row>
    <row r="269" spans="1:8" ht="15.75" x14ac:dyDescent="0.25">
      <c r="A269" s="7" t="s">
        <v>381</v>
      </c>
      <c r="B269" s="6">
        <v>44253</v>
      </c>
      <c r="C269" s="7" t="s">
        <v>355</v>
      </c>
      <c r="D269" s="7" t="s">
        <v>254</v>
      </c>
      <c r="E269" s="9">
        <v>50939.75</v>
      </c>
      <c r="F269" s="30"/>
      <c r="G269" s="29"/>
      <c r="H269" s="31"/>
    </row>
    <row r="270" spans="1:8" ht="15.75" x14ac:dyDescent="0.25">
      <c r="A270" s="7" t="s">
        <v>382</v>
      </c>
      <c r="B270" s="6">
        <v>44253</v>
      </c>
      <c r="C270" s="7" t="s">
        <v>355</v>
      </c>
      <c r="D270" s="7" t="s">
        <v>254</v>
      </c>
      <c r="E270" s="9">
        <v>39704.269999999997</v>
      </c>
      <c r="F270" s="30"/>
      <c r="G270" s="29"/>
      <c r="H270" s="31"/>
    </row>
    <row r="271" spans="1:8" ht="15.75" x14ac:dyDescent="0.25">
      <c r="A271" s="7" t="s">
        <v>383</v>
      </c>
      <c r="B271" s="6">
        <v>44253</v>
      </c>
      <c r="C271" s="7" t="s">
        <v>355</v>
      </c>
      <c r="D271" s="7" t="s">
        <v>254</v>
      </c>
      <c r="E271" s="9">
        <v>43105.46</v>
      </c>
      <c r="F271" s="30"/>
      <c r="G271" s="29"/>
      <c r="H271" s="31"/>
    </row>
    <row r="272" spans="1:8" ht="15.75" x14ac:dyDescent="0.25">
      <c r="A272" s="7" t="s">
        <v>384</v>
      </c>
      <c r="B272" s="6">
        <v>44253</v>
      </c>
      <c r="C272" s="7" t="s">
        <v>355</v>
      </c>
      <c r="D272" s="7" t="s">
        <v>254</v>
      </c>
      <c r="E272" s="9">
        <v>8895.85</v>
      </c>
      <c r="F272" s="30"/>
      <c r="G272" s="29"/>
      <c r="H272" s="31"/>
    </row>
    <row r="273" spans="1:8" ht="15.75" x14ac:dyDescent="0.25">
      <c r="A273" s="7" t="s">
        <v>385</v>
      </c>
      <c r="B273" s="6">
        <v>44253</v>
      </c>
      <c r="C273" s="7" t="s">
        <v>355</v>
      </c>
      <c r="D273" s="7" t="s">
        <v>254</v>
      </c>
      <c r="E273" s="9">
        <v>7810.98</v>
      </c>
      <c r="F273" s="30"/>
      <c r="G273" s="29"/>
      <c r="H273" s="31"/>
    </row>
    <row r="274" spans="1:8" ht="15.75" x14ac:dyDescent="0.25">
      <c r="A274" s="7" t="s">
        <v>386</v>
      </c>
      <c r="B274" s="6">
        <v>44253</v>
      </c>
      <c r="C274" s="7" t="s">
        <v>355</v>
      </c>
      <c r="D274" s="7" t="s">
        <v>254</v>
      </c>
      <c r="E274" s="9">
        <v>15979.3</v>
      </c>
      <c r="F274" s="30"/>
      <c r="G274" s="29"/>
      <c r="H274" s="31"/>
    </row>
    <row r="275" spans="1:8" ht="15.75" x14ac:dyDescent="0.25">
      <c r="A275" s="7" t="s">
        <v>387</v>
      </c>
      <c r="B275" s="6">
        <v>44253</v>
      </c>
      <c r="C275" s="7" t="s">
        <v>355</v>
      </c>
      <c r="D275" s="7" t="s">
        <v>254</v>
      </c>
      <c r="E275" s="9">
        <v>73774.52</v>
      </c>
      <c r="F275" s="30"/>
      <c r="G275" s="29"/>
      <c r="H275" s="31"/>
    </row>
    <row r="276" spans="1:8" ht="15.75" x14ac:dyDescent="0.25">
      <c r="A276" s="7" t="s">
        <v>388</v>
      </c>
      <c r="B276" s="6">
        <v>44253</v>
      </c>
      <c r="C276" s="7" t="s">
        <v>355</v>
      </c>
      <c r="D276" s="7" t="s">
        <v>254</v>
      </c>
      <c r="E276" s="9">
        <v>38849.75</v>
      </c>
      <c r="F276" s="30"/>
      <c r="G276" s="29"/>
      <c r="H276" s="31"/>
    </row>
    <row r="277" spans="1:8" ht="15.75" x14ac:dyDescent="0.25">
      <c r="A277" s="7" t="s">
        <v>389</v>
      </c>
      <c r="B277" s="6">
        <v>44253</v>
      </c>
      <c r="C277" s="7" t="s">
        <v>355</v>
      </c>
      <c r="D277" s="7" t="s">
        <v>254</v>
      </c>
      <c r="E277" s="9">
        <v>121686.16</v>
      </c>
      <c r="F277" s="30"/>
      <c r="G277" s="29"/>
      <c r="H277" s="31"/>
    </row>
    <row r="278" spans="1:8" ht="15.75" x14ac:dyDescent="0.25">
      <c r="A278" s="7" t="s">
        <v>390</v>
      </c>
      <c r="B278" s="6">
        <v>44253</v>
      </c>
      <c r="C278" s="7" t="s">
        <v>355</v>
      </c>
      <c r="D278" s="7" t="s">
        <v>254</v>
      </c>
      <c r="E278" s="9">
        <v>12964.61</v>
      </c>
      <c r="F278" s="30"/>
      <c r="G278" s="29"/>
      <c r="H278" s="31"/>
    </row>
    <row r="279" spans="1:8" ht="15.75" x14ac:dyDescent="0.25">
      <c r="A279" s="7" t="s">
        <v>391</v>
      </c>
      <c r="B279" s="6">
        <v>44253</v>
      </c>
      <c r="C279" s="7" t="s">
        <v>355</v>
      </c>
      <c r="D279" s="7" t="s">
        <v>254</v>
      </c>
      <c r="E279" s="9">
        <v>22832.82</v>
      </c>
      <c r="F279" s="30"/>
      <c r="G279" s="29"/>
      <c r="H279" s="31"/>
    </row>
    <row r="280" spans="1:8" ht="15.75" x14ac:dyDescent="0.25">
      <c r="A280" s="7" t="s">
        <v>392</v>
      </c>
      <c r="B280" s="6">
        <v>44253</v>
      </c>
      <c r="C280" s="7" t="s">
        <v>355</v>
      </c>
      <c r="D280" s="7" t="s">
        <v>254</v>
      </c>
      <c r="E280" s="9">
        <v>15706.78</v>
      </c>
      <c r="F280" s="30"/>
      <c r="G280" s="29"/>
      <c r="H280" s="31"/>
    </row>
    <row r="281" spans="1:8" ht="15.75" x14ac:dyDescent="0.25">
      <c r="A281" s="7" t="s">
        <v>393</v>
      </c>
      <c r="B281" s="6">
        <v>44253</v>
      </c>
      <c r="C281" s="7" t="s">
        <v>355</v>
      </c>
      <c r="D281" s="7" t="s">
        <v>254</v>
      </c>
      <c r="E281" s="9">
        <v>76839.16</v>
      </c>
      <c r="F281" s="30"/>
      <c r="G281" s="29"/>
      <c r="H281" s="31"/>
    </row>
    <row r="282" spans="1:8" ht="15.75" x14ac:dyDescent="0.25">
      <c r="A282" s="7" t="s">
        <v>394</v>
      </c>
      <c r="B282" s="6">
        <v>44250</v>
      </c>
      <c r="C282" s="7" t="s">
        <v>395</v>
      </c>
      <c r="D282" s="7" t="s">
        <v>254</v>
      </c>
      <c r="E282" s="9">
        <v>9214.3700000000008</v>
      </c>
      <c r="F282" s="30"/>
      <c r="G282" s="29"/>
      <c r="H282" s="31"/>
    </row>
    <row r="283" spans="1:8" ht="15.75" x14ac:dyDescent="0.25">
      <c r="A283" s="7" t="s">
        <v>396</v>
      </c>
      <c r="B283" s="6">
        <v>44250</v>
      </c>
      <c r="C283" s="7" t="s">
        <v>395</v>
      </c>
      <c r="D283" s="7" t="s">
        <v>254</v>
      </c>
      <c r="E283" s="9">
        <v>25312.84</v>
      </c>
      <c r="F283" s="30"/>
      <c r="G283" s="29"/>
      <c r="H283" s="31"/>
    </row>
    <row r="284" spans="1:8" ht="15.75" x14ac:dyDescent="0.25">
      <c r="A284" s="7" t="s">
        <v>397</v>
      </c>
      <c r="B284" s="6">
        <v>44250</v>
      </c>
      <c r="C284" s="7" t="s">
        <v>395</v>
      </c>
      <c r="D284" s="7" t="s">
        <v>254</v>
      </c>
      <c r="E284" s="9">
        <v>9976.82</v>
      </c>
      <c r="F284" s="30"/>
      <c r="G284" s="29"/>
      <c r="H284" s="31"/>
    </row>
    <row r="285" spans="1:8" ht="15.75" x14ac:dyDescent="0.25">
      <c r="A285" s="7" t="s">
        <v>398</v>
      </c>
      <c r="B285" s="6">
        <v>44250</v>
      </c>
      <c r="C285" s="7" t="s">
        <v>395</v>
      </c>
      <c r="D285" s="7" t="s">
        <v>254</v>
      </c>
      <c r="E285" s="9">
        <f>2704.17+3510.76</f>
        <v>6214.93</v>
      </c>
      <c r="F285" s="30"/>
      <c r="G285" s="29"/>
      <c r="H285" s="31"/>
    </row>
    <row r="286" spans="1:8" ht="15.75" x14ac:dyDescent="0.25">
      <c r="A286" s="7" t="s">
        <v>399</v>
      </c>
      <c r="B286" s="6">
        <v>44250</v>
      </c>
      <c r="C286" s="7" t="s">
        <v>395</v>
      </c>
      <c r="D286" s="7" t="s">
        <v>254</v>
      </c>
      <c r="E286" s="9">
        <v>36817.97</v>
      </c>
      <c r="F286" s="30"/>
      <c r="G286" s="29"/>
      <c r="H286" s="31"/>
    </row>
    <row r="287" spans="1:8" ht="15.75" x14ac:dyDescent="0.25">
      <c r="A287" s="7" t="s">
        <v>400</v>
      </c>
      <c r="B287" s="6">
        <v>44250</v>
      </c>
      <c r="C287" s="7" t="s">
        <v>395</v>
      </c>
      <c r="D287" s="7" t="s">
        <v>254</v>
      </c>
      <c r="E287" s="9">
        <v>45367.21</v>
      </c>
      <c r="F287" s="30"/>
      <c r="G287" s="29"/>
      <c r="H287" s="31"/>
    </row>
    <row r="288" spans="1:8" ht="15.75" x14ac:dyDescent="0.25">
      <c r="A288" s="7" t="s">
        <v>401</v>
      </c>
      <c r="B288" s="6">
        <v>44250</v>
      </c>
      <c r="C288" s="7" t="s">
        <v>395</v>
      </c>
      <c r="D288" s="7" t="s">
        <v>254</v>
      </c>
      <c r="E288" s="9">
        <v>22322.67</v>
      </c>
      <c r="F288" s="30"/>
      <c r="G288" s="29"/>
      <c r="H288" s="31"/>
    </row>
    <row r="289" spans="1:8" ht="15.75" x14ac:dyDescent="0.25">
      <c r="A289" s="7" t="s">
        <v>402</v>
      </c>
      <c r="B289" s="6">
        <v>44250</v>
      </c>
      <c r="C289" s="7" t="s">
        <v>395</v>
      </c>
      <c r="D289" s="7" t="s">
        <v>254</v>
      </c>
      <c r="E289" s="9">
        <v>27395.360000000001</v>
      </c>
      <c r="F289" s="30"/>
      <c r="G289" s="29"/>
      <c r="H289" s="31"/>
    </row>
    <row r="290" spans="1:8" ht="15.75" x14ac:dyDescent="0.25">
      <c r="A290" s="7" t="s">
        <v>403</v>
      </c>
      <c r="B290" s="6">
        <v>44250</v>
      </c>
      <c r="C290" s="7" t="s">
        <v>395</v>
      </c>
      <c r="D290" s="7" t="s">
        <v>254</v>
      </c>
      <c r="E290" s="9">
        <v>9976.82</v>
      </c>
      <c r="F290" s="30"/>
      <c r="G290" s="29"/>
      <c r="H290" s="31"/>
    </row>
    <row r="291" spans="1:8" ht="15.75" x14ac:dyDescent="0.25">
      <c r="A291" s="7" t="s">
        <v>404</v>
      </c>
      <c r="B291" s="6">
        <v>44250</v>
      </c>
      <c r="C291" s="7" t="s">
        <v>395</v>
      </c>
      <c r="D291" s="7" t="s">
        <v>254</v>
      </c>
      <c r="E291" s="9">
        <v>9976.82</v>
      </c>
      <c r="F291" s="30"/>
      <c r="G291" s="29"/>
      <c r="H291" s="31"/>
    </row>
    <row r="292" spans="1:8" ht="15.75" x14ac:dyDescent="0.25">
      <c r="A292" s="7" t="s">
        <v>405</v>
      </c>
      <c r="B292" s="6">
        <v>44250</v>
      </c>
      <c r="C292" s="7" t="s">
        <v>395</v>
      </c>
      <c r="D292" s="7" t="s">
        <v>254</v>
      </c>
      <c r="E292" s="9">
        <v>14081.02</v>
      </c>
      <c r="F292" s="30"/>
      <c r="G292" s="29"/>
      <c r="H292" s="31"/>
    </row>
    <row r="293" spans="1:8" ht="15.75" x14ac:dyDescent="0.25">
      <c r="A293" s="7" t="s">
        <v>404</v>
      </c>
      <c r="B293" s="6">
        <v>44250</v>
      </c>
      <c r="C293" s="7" t="s">
        <v>395</v>
      </c>
      <c r="D293" s="7" t="s">
        <v>254</v>
      </c>
      <c r="E293" s="9">
        <v>27082.94</v>
      </c>
      <c r="F293" s="30"/>
      <c r="G293" s="29"/>
      <c r="H293" s="31"/>
    </row>
    <row r="294" spans="1:8" ht="15.75" x14ac:dyDescent="0.25">
      <c r="A294" s="7" t="s">
        <v>406</v>
      </c>
      <c r="B294" s="6">
        <v>44250</v>
      </c>
      <c r="C294" s="7" t="s">
        <v>395</v>
      </c>
      <c r="D294" s="7" t="s">
        <v>254</v>
      </c>
      <c r="E294" s="9">
        <v>9433.4</v>
      </c>
      <c r="F294" s="30"/>
      <c r="G294" s="29"/>
      <c r="H294" s="31"/>
    </row>
    <row r="295" spans="1:8" ht="15.75" x14ac:dyDescent="0.25">
      <c r="A295" s="7" t="s">
        <v>407</v>
      </c>
      <c r="B295" s="6">
        <v>44250</v>
      </c>
      <c r="C295" s="7" t="s">
        <v>395</v>
      </c>
      <c r="D295" s="7" t="s">
        <v>254</v>
      </c>
      <c r="E295" s="9">
        <v>23597.96</v>
      </c>
      <c r="F295" s="30"/>
      <c r="G295" s="29"/>
      <c r="H295" s="31"/>
    </row>
    <row r="296" spans="1:8" ht="15.75" x14ac:dyDescent="0.25">
      <c r="A296" s="7" t="s">
        <v>408</v>
      </c>
      <c r="B296" s="6">
        <v>44250</v>
      </c>
      <c r="C296" s="7" t="s">
        <v>395</v>
      </c>
      <c r="D296" s="7" t="s">
        <v>254</v>
      </c>
      <c r="E296" s="9">
        <v>14117.83</v>
      </c>
      <c r="F296" s="30"/>
      <c r="G296" s="29"/>
      <c r="H296" s="31"/>
    </row>
    <row r="297" spans="1:8" ht="15.75" x14ac:dyDescent="0.25">
      <c r="A297" s="7" t="s">
        <v>409</v>
      </c>
      <c r="B297" s="6">
        <v>44250</v>
      </c>
      <c r="C297" s="7" t="s">
        <v>395</v>
      </c>
      <c r="D297" s="7" t="s">
        <v>254</v>
      </c>
      <c r="E297" s="9">
        <v>9362.14</v>
      </c>
      <c r="F297" s="30"/>
      <c r="G297" s="29"/>
      <c r="H297" s="31"/>
    </row>
    <row r="298" spans="1:8" ht="15.75" x14ac:dyDescent="0.25">
      <c r="A298" s="7" t="s">
        <v>410</v>
      </c>
      <c r="B298" s="6">
        <v>44250</v>
      </c>
      <c r="C298" s="7" t="s">
        <v>395</v>
      </c>
      <c r="D298" s="7" t="s">
        <v>254</v>
      </c>
      <c r="E298" s="9">
        <v>9562.86</v>
      </c>
      <c r="F298" s="30"/>
      <c r="G298" s="29"/>
      <c r="H298" s="31"/>
    </row>
    <row r="299" spans="1:8" ht="15.75" x14ac:dyDescent="0.25">
      <c r="A299" s="7" t="s">
        <v>411</v>
      </c>
      <c r="B299" s="6">
        <v>44250</v>
      </c>
      <c r="C299" s="7" t="s">
        <v>395</v>
      </c>
      <c r="D299" s="7" t="s">
        <v>254</v>
      </c>
      <c r="E299" s="9">
        <v>23524.27</v>
      </c>
      <c r="F299" s="30"/>
      <c r="G299" s="29"/>
      <c r="H299" s="31"/>
    </row>
    <row r="300" spans="1:8" ht="15.75" x14ac:dyDescent="0.25">
      <c r="A300" s="7" t="s">
        <v>412</v>
      </c>
      <c r="B300" s="6">
        <v>44250</v>
      </c>
      <c r="C300" s="7" t="s">
        <v>395</v>
      </c>
      <c r="D300" s="7" t="s">
        <v>254</v>
      </c>
      <c r="E300" s="9">
        <v>19857.54</v>
      </c>
      <c r="F300" s="30"/>
      <c r="G300" s="29"/>
      <c r="H300" s="31"/>
    </row>
    <row r="301" spans="1:8" ht="15.75" x14ac:dyDescent="0.25">
      <c r="A301" s="7" t="s">
        <v>413</v>
      </c>
      <c r="B301" s="6">
        <v>44250</v>
      </c>
      <c r="C301" s="7" t="s">
        <v>395</v>
      </c>
      <c r="D301" s="7" t="s">
        <v>254</v>
      </c>
      <c r="E301" s="9">
        <v>40679.82</v>
      </c>
      <c r="F301" s="30"/>
      <c r="G301" s="29"/>
      <c r="H301" s="31"/>
    </row>
    <row r="302" spans="1:8" ht="15.75" x14ac:dyDescent="0.25">
      <c r="A302" s="7" t="s">
        <v>414</v>
      </c>
      <c r="B302" s="6">
        <v>44250</v>
      </c>
      <c r="C302" s="7" t="s">
        <v>395</v>
      </c>
      <c r="D302" s="7" t="s">
        <v>254</v>
      </c>
      <c r="E302" s="9">
        <v>10195.85</v>
      </c>
      <c r="F302" s="30"/>
      <c r="G302" s="29"/>
      <c r="H302" s="31"/>
    </row>
    <row r="303" spans="1:8" ht="15.75" x14ac:dyDescent="0.25">
      <c r="A303" s="7" t="s">
        <v>415</v>
      </c>
      <c r="B303" s="6">
        <v>44250</v>
      </c>
      <c r="C303" s="7" t="s">
        <v>395</v>
      </c>
      <c r="D303" s="7" t="s">
        <v>254</v>
      </c>
      <c r="E303" s="9">
        <v>39164.74</v>
      </c>
      <c r="F303" s="30"/>
      <c r="G303" s="29"/>
      <c r="H303" s="31"/>
    </row>
    <row r="304" spans="1:8" ht="15.75" x14ac:dyDescent="0.25">
      <c r="A304" s="7" t="s">
        <v>416</v>
      </c>
      <c r="B304" s="6">
        <v>44250</v>
      </c>
      <c r="C304" s="7" t="s">
        <v>395</v>
      </c>
      <c r="D304" s="7" t="s">
        <v>254</v>
      </c>
      <c r="E304" s="9">
        <v>40538.18</v>
      </c>
      <c r="F304" s="30"/>
      <c r="G304" s="29"/>
      <c r="H304" s="31"/>
    </row>
    <row r="305" spans="1:8" ht="15.75" x14ac:dyDescent="0.25">
      <c r="A305" s="7" t="s">
        <v>417</v>
      </c>
      <c r="B305" s="6">
        <v>44256</v>
      </c>
      <c r="C305" s="7" t="s">
        <v>418</v>
      </c>
      <c r="D305" s="7" t="s">
        <v>419</v>
      </c>
      <c r="E305" s="9">
        <v>5333</v>
      </c>
      <c r="F305" s="30"/>
      <c r="G305" s="29"/>
      <c r="H305" s="31"/>
    </row>
    <row r="306" spans="1:8" ht="15.75" x14ac:dyDescent="0.25">
      <c r="A306" s="7" t="s">
        <v>420</v>
      </c>
      <c r="B306" s="6">
        <v>44242</v>
      </c>
      <c r="C306" s="7" t="s">
        <v>421</v>
      </c>
      <c r="D306" s="7" t="s">
        <v>422</v>
      </c>
      <c r="E306" s="9">
        <v>712029.58</v>
      </c>
      <c r="F306" s="30"/>
      <c r="G306" s="29"/>
      <c r="H306" s="31"/>
    </row>
    <row r="307" spans="1:8" ht="15.75" x14ac:dyDescent="0.25">
      <c r="A307" s="7" t="s">
        <v>423</v>
      </c>
      <c r="B307" s="6">
        <v>44042</v>
      </c>
      <c r="C307" s="7" t="s">
        <v>424</v>
      </c>
      <c r="D307" s="7" t="s">
        <v>425</v>
      </c>
      <c r="E307" s="9">
        <v>4090692.86</v>
      </c>
      <c r="F307" s="30"/>
      <c r="G307" s="29"/>
      <c r="H307" s="31"/>
    </row>
    <row r="308" spans="1:8" ht="15.75" x14ac:dyDescent="0.25">
      <c r="A308" s="7" t="s">
        <v>426</v>
      </c>
      <c r="B308" s="6">
        <v>44207</v>
      </c>
      <c r="C308" s="7" t="s">
        <v>427</v>
      </c>
      <c r="D308" s="7" t="s">
        <v>428</v>
      </c>
      <c r="E308" s="9">
        <v>26163.200000000001</v>
      </c>
      <c r="F308" s="30"/>
      <c r="G308" s="29"/>
      <c r="H308" s="31"/>
    </row>
    <row r="309" spans="1:8" ht="15.75" x14ac:dyDescent="0.25">
      <c r="A309" s="7" t="s">
        <v>429</v>
      </c>
      <c r="B309" s="6">
        <v>44256</v>
      </c>
      <c r="C309" s="7" t="s">
        <v>430</v>
      </c>
      <c r="D309" s="7" t="s">
        <v>431</v>
      </c>
      <c r="E309" s="9">
        <v>2808</v>
      </c>
      <c r="F309" s="30"/>
      <c r="G309" s="29"/>
      <c r="H309" s="31"/>
    </row>
    <row r="310" spans="1:8" ht="15.75" x14ac:dyDescent="0.25">
      <c r="A310" s="7" t="s">
        <v>432</v>
      </c>
      <c r="B310" s="6">
        <v>44256</v>
      </c>
      <c r="C310" s="7" t="s">
        <v>430</v>
      </c>
      <c r="D310" s="7" t="s">
        <v>431</v>
      </c>
      <c r="E310" s="9">
        <v>936</v>
      </c>
      <c r="F310" s="30"/>
      <c r="G310" s="29"/>
      <c r="H310" s="31"/>
    </row>
    <row r="311" spans="1:8" ht="15.75" x14ac:dyDescent="0.25">
      <c r="A311" s="7" t="s">
        <v>433</v>
      </c>
      <c r="B311" s="6">
        <v>44253</v>
      </c>
      <c r="C311" s="7" t="s">
        <v>434</v>
      </c>
      <c r="D311" s="7" t="s">
        <v>435</v>
      </c>
      <c r="E311" s="9">
        <v>176670.39</v>
      </c>
      <c r="F311" s="30"/>
      <c r="G311" s="29"/>
      <c r="H311" s="31"/>
    </row>
    <row r="312" spans="1:8" ht="15.75" x14ac:dyDescent="0.25">
      <c r="A312" s="7" t="s">
        <v>436</v>
      </c>
      <c r="B312" s="6">
        <v>44251</v>
      </c>
      <c r="C312" s="7" t="s">
        <v>434</v>
      </c>
      <c r="D312" s="7" t="s">
        <v>437</v>
      </c>
      <c r="E312" s="9">
        <v>176670.39</v>
      </c>
      <c r="F312" s="30"/>
      <c r="G312" s="29"/>
      <c r="H312" s="31"/>
    </row>
    <row r="313" spans="1:8" ht="15.75" x14ac:dyDescent="0.25">
      <c r="A313" s="7" t="s">
        <v>438</v>
      </c>
      <c r="B313" s="6">
        <v>44231</v>
      </c>
      <c r="C313" s="7" t="s">
        <v>439</v>
      </c>
      <c r="D313" s="7" t="s">
        <v>440</v>
      </c>
      <c r="E313" s="9">
        <v>332933.64</v>
      </c>
      <c r="F313" s="30"/>
      <c r="G313" s="29"/>
      <c r="H313" s="31"/>
    </row>
    <row r="314" spans="1:8" ht="15.75" x14ac:dyDescent="0.25">
      <c r="A314" s="7" t="s">
        <v>441</v>
      </c>
      <c r="B314" s="6">
        <v>44231</v>
      </c>
      <c r="C314" s="7" t="s">
        <v>439</v>
      </c>
      <c r="D314" s="7" t="s">
        <v>442</v>
      </c>
      <c r="E314" s="9">
        <v>334767.35999999999</v>
      </c>
      <c r="F314" s="30"/>
      <c r="G314" s="29"/>
      <c r="H314" s="31"/>
    </row>
    <row r="315" spans="1:8" ht="15.75" x14ac:dyDescent="0.25">
      <c r="A315" s="7" t="s">
        <v>443</v>
      </c>
      <c r="B315" s="6">
        <v>44231</v>
      </c>
      <c r="C315" s="7" t="s">
        <v>439</v>
      </c>
      <c r="D315" s="7" t="s">
        <v>444</v>
      </c>
      <c r="E315" s="9">
        <v>343397.23</v>
      </c>
      <c r="F315" s="30"/>
      <c r="G315" s="29"/>
      <c r="H315" s="31"/>
    </row>
    <row r="316" spans="1:8" ht="15.75" x14ac:dyDescent="0.25">
      <c r="A316" s="7" t="s">
        <v>445</v>
      </c>
      <c r="B316" s="6">
        <v>44257</v>
      </c>
      <c r="C316" s="7" t="s">
        <v>446</v>
      </c>
      <c r="D316" s="7" t="s">
        <v>447</v>
      </c>
      <c r="E316" s="9">
        <v>7375</v>
      </c>
      <c r="F316" s="30"/>
      <c r="G316" s="29"/>
      <c r="H316" s="31"/>
    </row>
    <row r="317" spans="1:8" ht="15.75" x14ac:dyDescent="0.25">
      <c r="A317" s="7" t="s">
        <v>448</v>
      </c>
      <c r="B317" s="6">
        <v>44211</v>
      </c>
      <c r="C317" s="7" t="s">
        <v>449</v>
      </c>
      <c r="D317" s="7" t="s">
        <v>450</v>
      </c>
      <c r="E317" s="9">
        <v>29500</v>
      </c>
      <c r="F317" s="30"/>
      <c r="G317" s="29"/>
      <c r="H317" s="31"/>
    </row>
    <row r="318" spans="1:8" ht="15.75" x14ac:dyDescent="0.25">
      <c r="A318" s="7" t="s">
        <v>451</v>
      </c>
      <c r="B318" s="6">
        <v>44246</v>
      </c>
      <c r="C318" s="7" t="s">
        <v>449</v>
      </c>
      <c r="D318" s="7" t="s">
        <v>452</v>
      </c>
      <c r="E318" s="9">
        <v>59000</v>
      </c>
      <c r="F318" s="30"/>
      <c r="G318" s="29"/>
      <c r="H318" s="31"/>
    </row>
    <row r="319" spans="1:8" ht="15.75" x14ac:dyDescent="0.25">
      <c r="A319" s="7" t="s">
        <v>453</v>
      </c>
      <c r="B319" s="6">
        <v>44252</v>
      </c>
      <c r="C319" s="7" t="s">
        <v>449</v>
      </c>
      <c r="D319" s="7" t="s">
        <v>454</v>
      </c>
      <c r="E319" s="9">
        <v>82600</v>
      </c>
      <c r="F319" s="30"/>
      <c r="G319" s="29"/>
      <c r="H319" s="31"/>
    </row>
    <row r="320" spans="1:8" ht="15.75" x14ac:dyDescent="0.25">
      <c r="A320" s="7" t="s">
        <v>90</v>
      </c>
      <c r="B320" s="6">
        <v>44253</v>
      </c>
      <c r="C320" s="7" t="s">
        <v>455</v>
      </c>
      <c r="D320" s="7" t="s">
        <v>456</v>
      </c>
      <c r="E320" s="9">
        <v>49088</v>
      </c>
      <c r="F320" s="30"/>
      <c r="G320" s="29"/>
      <c r="H320" s="31"/>
    </row>
    <row r="321" spans="1:8" ht="15.75" x14ac:dyDescent="0.25">
      <c r="A321" s="7" t="s">
        <v>457</v>
      </c>
      <c r="B321" s="6">
        <v>44265</v>
      </c>
      <c r="C321" s="7" t="s">
        <v>458</v>
      </c>
      <c r="D321" s="7" t="s">
        <v>459</v>
      </c>
      <c r="E321" s="9">
        <v>46020</v>
      </c>
      <c r="F321" s="30"/>
      <c r="G321" s="29"/>
      <c r="H321" s="31"/>
    </row>
    <row r="322" spans="1:8" ht="15.75" x14ac:dyDescent="0.25">
      <c r="A322" s="7" t="s">
        <v>32</v>
      </c>
      <c r="B322" s="6">
        <v>44244</v>
      </c>
      <c r="C322" s="7" t="s">
        <v>460</v>
      </c>
      <c r="D322" s="7" t="s">
        <v>461</v>
      </c>
      <c r="E322" s="9">
        <v>49952</v>
      </c>
      <c r="F322" s="30"/>
      <c r="G322" s="29"/>
      <c r="H322" s="31"/>
    </row>
    <row r="323" spans="1:8" ht="15.75" x14ac:dyDescent="0.25">
      <c r="A323" s="7" t="s">
        <v>462</v>
      </c>
      <c r="B323" s="6">
        <v>44244</v>
      </c>
      <c r="C323" s="7" t="s">
        <v>463</v>
      </c>
      <c r="D323" s="7" t="s">
        <v>464</v>
      </c>
      <c r="E323" s="9">
        <v>29500</v>
      </c>
      <c r="F323" s="30"/>
      <c r="G323" s="29"/>
      <c r="H323" s="31"/>
    </row>
    <row r="324" spans="1:8" ht="15.75" x14ac:dyDescent="0.25">
      <c r="A324" s="7" t="s">
        <v>465</v>
      </c>
      <c r="B324" s="6">
        <v>44264</v>
      </c>
      <c r="C324" s="7" t="s">
        <v>463</v>
      </c>
      <c r="D324" s="7" t="s">
        <v>464</v>
      </c>
      <c r="E324" s="9">
        <v>59000</v>
      </c>
      <c r="F324" s="30"/>
      <c r="G324" s="29"/>
      <c r="H324" s="31"/>
    </row>
    <row r="325" spans="1:8" ht="15.75" x14ac:dyDescent="0.25">
      <c r="A325" s="7" t="s">
        <v>466</v>
      </c>
      <c r="B325" s="6">
        <v>44256</v>
      </c>
      <c r="C325" s="7" t="s">
        <v>463</v>
      </c>
      <c r="D325" s="7" t="s">
        <v>467</v>
      </c>
      <c r="E325" s="9">
        <v>82600</v>
      </c>
      <c r="F325" s="30"/>
      <c r="G325" s="29"/>
      <c r="H325" s="31"/>
    </row>
    <row r="326" spans="1:8" ht="15.75" x14ac:dyDescent="0.25">
      <c r="A326" s="7" t="s">
        <v>420</v>
      </c>
      <c r="B326" s="6">
        <v>44237</v>
      </c>
      <c r="C326" s="7" t="s">
        <v>468</v>
      </c>
      <c r="D326" s="7" t="s">
        <v>467</v>
      </c>
      <c r="E326" s="9">
        <v>29500</v>
      </c>
      <c r="F326" s="30"/>
      <c r="G326" s="29"/>
      <c r="H326" s="31"/>
    </row>
    <row r="327" spans="1:8" ht="15.75" x14ac:dyDescent="0.25">
      <c r="A327" s="7" t="s">
        <v>71</v>
      </c>
      <c r="B327" s="6">
        <v>44252</v>
      </c>
      <c r="C327" s="7" t="s">
        <v>468</v>
      </c>
      <c r="D327" s="7" t="s">
        <v>467</v>
      </c>
      <c r="E327" s="9">
        <v>82600</v>
      </c>
      <c r="F327" s="30"/>
      <c r="G327" s="29"/>
      <c r="H327" s="31"/>
    </row>
    <row r="328" spans="1:8" ht="15.75" x14ac:dyDescent="0.25">
      <c r="A328" s="7" t="s">
        <v>469</v>
      </c>
      <c r="B328" s="6">
        <v>44252</v>
      </c>
      <c r="C328" s="7" t="s">
        <v>468</v>
      </c>
      <c r="D328" s="7" t="s">
        <v>467</v>
      </c>
      <c r="E328" s="9">
        <v>29500</v>
      </c>
      <c r="F328" s="30"/>
      <c r="G328" s="29"/>
      <c r="H328" s="31"/>
    </row>
    <row r="329" spans="1:8" ht="15.75" x14ac:dyDescent="0.25">
      <c r="A329" s="7" t="s">
        <v>470</v>
      </c>
      <c r="B329" s="6">
        <v>44260</v>
      </c>
      <c r="C329" s="7" t="s">
        <v>471</v>
      </c>
      <c r="D329" s="7" t="s">
        <v>472</v>
      </c>
      <c r="E329" s="9">
        <v>9874737.9800000004</v>
      </c>
      <c r="F329" s="30"/>
      <c r="G329" s="29"/>
      <c r="H329" s="31"/>
    </row>
    <row r="330" spans="1:8" ht="15.75" x14ac:dyDescent="0.25">
      <c r="A330" s="7" t="s">
        <v>473</v>
      </c>
      <c r="B330" s="6">
        <v>44260</v>
      </c>
      <c r="C330" s="7" t="s">
        <v>471</v>
      </c>
      <c r="D330" s="7" t="s">
        <v>474</v>
      </c>
      <c r="E330" s="9">
        <v>9874737.9800000004</v>
      </c>
      <c r="F330" s="30"/>
      <c r="G330" s="29"/>
      <c r="H330" s="31"/>
    </row>
    <row r="331" spans="1:8" ht="15.75" x14ac:dyDescent="0.25">
      <c r="A331" s="7" t="s">
        <v>475</v>
      </c>
      <c r="B331" s="6">
        <v>44241</v>
      </c>
      <c r="C331" s="7" t="s">
        <v>476</v>
      </c>
      <c r="D331" s="7" t="s">
        <v>477</v>
      </c>
      <c r="E331" s="9">
        <v>54450</v>
      </c>
      <c r="F331" s="30"/>
      <c r="G331" s="29"/>
      <c r="H331" s="31"/>
    </row>
    <row r="332" spans="1:8" ht="15.75" x14ac:dyDescent="0.25">
      <c r="A332" s="7" t="s">
        <v>478</v>
      </c>
      <c r="B332" s="6">
        <v>44210</v>
      </c>
      <c r="C332" s="7" t="s">
        <v>476</v>
      </c>
      <c r="D332" s="7" t="s">
        <v>479</v>
      </c>
      <c r="E332" s="9">
        <v>54450</v>
      </c>
      <c r="F332" s="30"/>
      <c r="G332" s="29"/>
      <c r="H332" s="31"/>
    </row>
    <row r="333" spans="1:8" ht="15.75" x14ac:dyDescent="0.25">
      <c r="A333" s="7" t="s">
        <v>480</v>
      </c>
      <c r="B333" s="6">
        <v>44173</v>
      </c>
      <c r="C333" s="7" t="s">
        <v>476</v>
      </c>
      <c r="D333" s="7" t="s">
        <v>481</v>
      </c>
      <c r="E333" s="9">
        <v>54450</v>
      </c>
      <c r="F333" s="30"/>
      <c r="G333" s="29"/>
      <c r="H333" s="31"/>
    </row>
    <row r="334" spans="1:8" ht="15.75" x14ac:dyDescent="0.25">
      <c r="A334" s="7" t="s">
        <v>482</v>
      </c>
      <c r="B334" s="6">
        <v>44249</v>
      </c>
      <c r="C334" s="7" t="s">
        <v>483</v>
      </c>
      <c r="D334" s="7" t="s">
        <v>484</v>
      </c>
      <c r="E334" s="9">
        <v>41276.400000000001</v>
      </c>
      <c r="F334" s="30"/>
      <c r="G334" s="29"/>
      <c r="H334" s="31"/>
    </row>
    <row r="335" spans="1:8" ht="15.75" x14ac:dyDescent="0.25">
      <c r="A335" s="7" t="s">
        <v>485</v>
      </c>
      <c r="B335" s="6">
        <v>44272</v>
      </c>
      <c r="C335" s="7" t="s">
        <v>486</v>
      </c>
      <c r="D335" s="7" t="s">
        <v>487</v>
      </c>
      <c r="E335" s="9">
        <v>5459758.9900000002</v>
      </c>
      <c r="F335" s="30"/>
      <c r="G335" s="29"/>
      <c r="H335" s="31"/>
    </row>
    <row r="336" spans="1:8" ht="15.75" x14ac:dyDescent="0.25">
      <c r="A336" s="7" t="s">
        <v>488</v>
      </c>
      <c r="B336" s="6">
        <v>44273</v>
      </c>
      <c r="C336" s="7" t="s">
        <v>213</v>
      </c>
      <c r="D336" s="7" t="s">
        <v>489</v>
      </c>
      <c r="E336" s="9">
        <v>91925.06</v>
      </c>
      <c r="F336" s="30"/>
      <c r="G336" s="29"/>
      <c r="H336" s="31"/>
    </row>
    <row r="337" spans="1:8" ht="15.75" x14ac:dyDescent="0.25">
      <c r="A337" s="7" t="s">
        <v>490</v>
      </c>
      <c r="B337" s="6">
        <v>44273</v>
      </c>
      <c r="C337" s="7" t="s">
        <v>491</v>
      </c>
      <c r="D337" s="7" t="s">
        <v>492</v>
      </c>
      <c r="E337" s="9">
        <v>310635</v>
      </c>
      <c r="F337" s="30"/>
      <c r="G337" s="29"/>
      <c r="H337" s="31"/>
    </row>
    <row r="338" spans="1:8" ht="15.75" x14ac:dyDescent="0.25">
      <c r="A338" s="7" t="s">
        <v>493</v>
      </c>
      <c r="B338" s="6">
        <v>44274</v>
      </c>
      <c r="C338" s="7" t="s">
        <v>29</v>
      </c>
      <c r="D338" s="7" t="s">
        <v>494</v>
      </c>
      <c r="E338" s="9">
        <v>7028104.2800000003</v>
      </c>
      <c r="F338" s="30"/>
      <c r="G338" s="29"/>
      <c r="H338" s="31"/>
    </row>
    <row r="339" spans="1:8" ht="15.75" x14ac:dyDescent="0.25">
      <c r="A339" s="7" t="s">
        <v>495</v>
      </c>
      <c r="B339" s="6">
        <v>44273</v>
      </c>
      <c r="C339" s="7" t="s">
        <v>496</v>
      </c>
      <c r="D339" s="7" t="s">
        <v>497</v>
      </c>
      <c r="E339" s="9">
        <v>298624.59999999998</v>
      </c>
      <c r="F339" s="30"/>
      <c r="G339" s="29"/>
      <c r="H339" s="31"/>
    </row>
    <row r="340" spans="1:8" ht="15.75" x14ac:dyDescent="0.25">
      <c r="A340" s="7" t="s">
        <v>498</v>
      </c>
      <c r="B340" s="6">
        <v>44250</v>
      </c>
      <c r="C340" s="7" t="s">
        <v>395</v>
      </c>
      <c r="D340" s="7" t="s">
        <v>254</v>
      </c>
      <c r="E340" s="9">
        <v>22015.91</v>
      </c>
      <c r="F340" s="30"/>
      <c r="G340" s="29"/>
      <c r="H340" s="31"/>
    </row>
    <row r="341" spans="1:8" ht="15.75" x14ac:dyDescent="0.25">
      <c r="A341" s="7" t="s">
        <v>499</v>
      </c>
      <c r="B341" s="6">
        <v>44250</v>
      </c>
      <c r="C341" s="7" t="s">
        <v>395</v>
      </c>
      <c r="D341" s="7" t="s">
        <v>254</v>
      </c>
      <c r="E341" s="9">
        <v>9779.17</v>
      </c>
      <c r="F341" s="30"/>
      <c r="G341" s="29"/>
      <c r="H341" s="31"/>
    </row>
    <row r="342" spans="1:8" ht="15.75" x14ac:dyDescent="0.25">
      <c r="A342" s="7" t="s">
        <v>500</v>
      </c>
      <c r="B342" s="6">
        <v>44250</v>
      </c>
      <c r="C342" s="7" t="s">
        <v>395</v>
      </c>
      <c r="D342" s="7" t="s">
        <v>254</v>
      </c>
      <c r="E342" s="9">
        <v>25527.14</v>
      </c>
      <c r="F342" s="30"/>
      <c r="G342" s="29"/>
      <c r="H342" s="31"/>
    </row>
    <row r="343" spans="1:8" ht="15.75" x14ac:dyDescent="0.25">
      <c r="A343" s="7" t="s">
        <v>501</v>
      </c>
      <c r="B343" s="6">
        <v>44250</v>
      </c>
      <c r="C343" s="7" t="s">
        <v>395</v>
      </c>
      <c r="D343" s="7" t="s">
        <v>254</v>
      </c>
      <c r="E343" s="9">
        <f>8044.36+1447.98</f>
        <v>9492.34</v>
      </c>
      <c r="F343" s="30"/>
      <c r="G343" s="29"/>
      <c r="H343" s="31"/>
    </row>
    <row r="344" spans="1:8" ht="15.75" x14ac:dyDescent="0.25">
      <c r="A344" s="7" t="s">
        <v>502</v>
      </c>
      <c r="B344" s="6">
        <v>44250</v>
      </c>
      <c r="C344" s="7" t="s">
        <v>395</v>
      </c>
      <c r="D344" s="7" t="s">
        <v>254</v>
      </c>
      <c r="E344" s="9">
        <f>20336.35+8019.88</f>
        <v>28356.23</v>
      </c>
      <c r="F344" s="30"/>
      <c r="G344" s="29"/>
      <c r="H344" s="31"/>
    </row>
    <row r="345" spans="1:8" ht="15.75" x14ac:dyDescent="0.25">
      <c r="A345" s="7" t="s">
        <v>503</v>
      </c>
      <c r="B345" s="6">
        <v>44250</v>
      </c>
      <c r="C345" s="7" t="s">
        <v>395</v>
      </c>
      <c r="D345" s="7" t="s">
        <v>254</v>
      </c>
      <c r="E345" s="9">
        <f>7994.41+1438.99</f>
        <v>9433.4</v>
      </c>
      <c r="F345" s="30"/>
      <c r="G345" s="29"/>
      <c r="H345" s="31"/>
    </row>
    <row r="346" spans="1:8" ht="15.75" x14ac:dyDescent="0.25">
      <c r="A346" s="7" t="s">
        <v>504</v>
      </c>
      <c r="B346" s="6">
        <v>44250</v>
      </c>
      <c r="C346" s="7" t="s">
        <v>395</v>
      </c>
      <c r="D346" s="7" t="s">
        <v>254</v>
      </c>
      <c r="E346" s="9">
        <f>7994.41+1438.99</f>
        <v>9433.4</v>
      </c>
      <c r="F346" s="30"/>
      <c r="G346" s="29"/>
      <c r="H346" s="31"/>
    </row>
    <row r="347" spans="1:8" ht="15.75" x14ac:dyDescent="0.25">
      <c r="A347" s="7" t="s">
        <v>505</v>
      </c>
      <c r="B347" s="6">
        <v>44250</v>
      </c>
      <c r="C347" s="7" t="s">
        <v>395</v>
      </c>
      <c r="D347" s="7" t="s">
        <v>254</v>
      </c>
      <c r="E347" s="9">
        <v>9622.2000000000007</v>
      </c>
      <c r="F347" s="30"/>
      <c r="G347" s="29"/>
      <c r="H347" s="31"/>
    </row>
    <row r="348" spans="1:8" ht="15.75" x14ac:dyDescent="0.25">
      <c r="A348" s="7" t="s">
        <v>506</v>
      </c>
      <c r="B348" s="6">
        <v>44250</v>
      </c>
      <c r="C348" s="7" t="s">
        <v>395</v>
      </c>
      <c r="D348" s="7" t="s">
        <v>254</v>
      </c>
      <c r="E348" s="9">
        <f>7985.18+1437.33</f>
        <v>9422.51</v>
      </c>
      <c r="F348" s="30"/>
      <c r="G348" s="29"/>
      <c r="H348" s="31"/>
    </row>
    <row r="349" spans="1:8" ht="15.75" x14ac:dyDescent="0.25">
      <c r="A349" s="7" t="s">
        <v>507</v>
      </c>
      <c r="B349" s="6">
        <v>44250</v>
      </c>
      <c r="C349" s="7" t="s">
        <v>395</v>
      </c>
      <c r="D349" s="7" t="s">
        <v>254</v>
      </c>
      <c r="E349" s="9">
        <f>7985.18+1437.33</f>
        <v>9422.51</v>
      </c>
      <c r="F349" s="30"/>
      <c r="G349" s="29"/>
      <c r="H349" s="31"/>
    </row>
    <row r="350" spans="1:8" ht="15.75" x14ac:dyDescent="0.25">
      <c r="A350" s="7" t="s">
        <v>508</v>
      </c>
      <c r="B350" s="6">
        <v>44253</v>
      </c>
      <c r="C350" s="7" t="s">
        <v>355</v>
      </c>
      <c r="D350" s="7" t="s">
        <v>254</v>
      </c>
      <c r="E350" s="9">
        <v>37704.65</v>
      </c>
      <c r="F350" s="30"/>
      <c r="G350" s="29"/>
      <c r="H350" s="31"/>
    </row>
    <row r="351" spans="1:8" ht="15.75" x14ac:dyDescent="0.25">
      <c r="A351" s="7" t="s">
        <v>509</v>
      </c>
      <c r="B351" s="6">
        <v>44253</v>
      </c>
      <c r="C351" s="7" t="s">
        <v>355</v>
      </c>
      <c r="D351" s="7" t="s">
        <v>254</v>
      </c>
      <c r="E351" s="9">
        <v>61776.79</v>
      </c>
      <c r="F351" s="30"/>
      <c r="G351" s="29"/>
      <c r="H351" s="31"/>
    </row>
    <row r="352" spans="1:8" ht="15.75" x14ac:dyDescent="0.25">
      <c r="A352" s="7" t="s">
        <v>510</v>
      </c>
      <c r="B352" s="6">
        <v>44253</v>
      </c>
      <c r="C352" s="7" t="s">
        <v>355</v>
      </c>
      <c r="D352" s="7" t="s">
        <v>254</v>
      </c>
      <c r="E352" s="9">
        <v>33460.43</v>
      </c>
      <c r="F352" s="30"/>
      <c r="G352" s="29"/>
      <c r="H352" s="31"/>
    </row>
    <row r="353" spans="1:8" ht="15.75" x14ac:dyDescent="0.25">
      <c r="A353" s="7" t="s">
        <v>511</v>
      </c>
      <c r="B353" s="6">
        <v>44253</v>
      </c>
      <c r="C353" s="7" t="s">
        <v>355</v>
      </c>
      <c r="D353" s="7" t="s">
        <v>254</v>
      </c>
      <c r="E353" s="9">
        <v>24168.55</v>
      </c>
      <c r="F353" s="30"/>
      <c r="G353" s="29"/>
      <c r="H353" s="31"/>
    </row>
    <row r="354" spans="1:8" ht="15.75" x14ac:dyDescent="0.25">
      <c r="A354" s="7" t="s">
        <v>512</v>
      </c>
      <c r="B354" s="6">
        <v>44253</v>
      </c>
      <c r="C354" s="7" t="s">
        <v>355</v>
      </c>
      <c r="D354" s="7" t="s">
        <v>254</v>
      </c>
      <c r="E354" s="9">
        <v>34902.92</v>
      </c>
      <c r="F354" s="30"/>
      <c r="G354" s="29"/>
      <c r="H354" s="31"/>
    </row>
    <row r="355" spans="1:8" ht="15.75" x14ac:dyDescent="0.25">
      <c r="A355" s="7" t="s">
        <v>513</v>
      </c>
      <c r="B355" s="6">
        <v>44253</v>
      </c>
      <c r="C355" s="7" t="s">
        <v>355</v>
      </c>
      <c r="D355" s="7" t="s">
        <v>254</v>
      </c>
      <c r="E355" s="9">
        <v>27454.65</v>
      </c>
      <c r="F355" s="30"/>
      <c r="G355" s="29"/>
      <c r="H355" s="31"/>
    </row>
    <row r="356" spans="1:8" ht="15.75" x14ac:dyDescent="0.25">
      <c r="A356" s="7" t="s">
        <v>514</v>
      </c>
      <c r="B356" s="6">
        <v>44253</v>
      </c>
      <c r="C356" s="7" t="s">
        <v>355</v>
      </c>
      <c r="D356" s="7" t="s">
        <v>254</v>
      </c>
      <c r="E356" s="9">
        <v>9773.4699999999993</v>
      </c>
      <c r="F356" s="30"/>
      <c r="G356" s="29"/>
      <c r="H356" s="31"/>
    </row>
    <row r="357" spans="1:8" ht="15.75" x14ac:dyDescent="0.25">
      <c r="A357" s="7" t="s">
        <v>515</v>
      </c>
      <c r="B357" s="6">
        <v>44253</v>
      </c>
      <c r="C357" s="7" t="s">
        <v>355</v>
      </c>
      <c r="D357" s="7" t="s">
        <v>254</v>
      </c>
      <c r="E357" s="9">
        <v>5786.66</v>
      </c>
      <c r="F357" s="30"/>
      <c r="G357" s="29"/>
      <c r="H357" s="31"/>
    </row>
    <row r="358" spans="1:8" ht="15.75" x14ac:dyDescent="0.25">
      <c r="A358" s="7" t="s">
        <v>516</v>
      </c>
      <c r="B358" s="6">
        <v>44253</v>
      </c>
      <c r="C358" s="7" t="s">
        <v>355</v>
      </c>
      <c r="D358" s="7" t="s">
        <v>254</v>
      </c>
      <c r="E358" s="9">
        <v>62108.05</v>
      </c>
      <c r="F358" s="30"/>
      <c r="G358" s="29"/>
      <c r="H358" s="31"/>
    </row>
    <row r="359" spans="1:8" ht="15.75" x14ac:dyDescent="0.25">
      <c r="A359" s="7" t="s">
        <v>517</v>
      </c>
      <c r="B359" s="6">
        <v>44253</v>
      </c>
      <c r="C359" s="7" t="s">
        <v>355</v>
      </c>
      <c r="D359" s="7" t="s">
        <v>254</v>
      </c>
      <c r="E359" s="9">
        <v>18252.599999999999</v>
      </c>
      <c r="F359" s="30"/>
      <c r="G359" s="29"/>
      <c r="H359" s="31"/>
    </row>
    <row r="360" spans="1:8" ht="15.75" x14ac:dyDescent="0.25">
      <c r="A360" s="7" t="s">
        <v>518</v>
      </c>
      <c r="B360" s="6">
        <v>44253</v>
      </c>
      <c r="C360" s="7" t="s">
        <v>355</v>
      </c>
      <c r="D360" s="7" t="s">
        <v>254</v>
      </c>
      <c r="E360" s="9">
        <v>23940.66</v>
      </c>
      <c r="F360" s="30"/>
      <c r="G360" s="29"/>
      <c r="H360" s="31"/>
    </row>
    <row r="361" spans="1:8" ht="15.75" x14ac:dyDescent="0.25">
      <c r="A361" s="7" t="s">
        <v>519</v>
      </c>
      <c r="B361" s="6">
        <v>44253</v>
      </c>
      <c r="C361" s="7" t="s">
        <v>355</v>
      </c>
      <c r="D361" s="7" t="s">
        <v>254</v>
      </c>
      <c r="E361" s="9">
        <v>24690.2</v>
      </c>
      <c r="F361" s="30"/>
      <c r="G361" s="29"/>
      <c r="H361" s="31"/>
    </row>
    <row r="362" spans="1:8" ht="15.75" x14ac:dyDescent="0.25">
      <c r="A362" s="7" t="s">
        <v>520</v>
      </c>
      <c r="B362" s="6">
        <v>44253</v>
      </c>
      <c r="C362" s="7" t="s">
        <v>355</v>
      </c>
      <c r="D362" s="7" t="s">
        <v>254</v>
      </c>
      <c r="E362" s="9">
        <v>32587.42</v>
      </c>
      <c r="F362" s="30"/>
      <c r="G362" s="29"/>
      <c r="H362" s="31"/>
    </row>
    <row r="363" spans="1:8" ht="15.75" x14ac:dyDescent="0.25">
      <c r="A363" s="7" t="s">
        <v>521</v>
      </c>
      <c r="B363" s="6">
        <v>44253</v>
      </c>
      <c r="C363" s="7" t="s">
        <v>355</v>
      </c>
      <c r="D363" s="7" t="s">
        <v>254</v>
      </c>
      <c r="E363" s="9">
        <v>21921.16</v>
      </c>
      <c r="F363" s="30"/>
      <c r="G363" s="29"/>
      <c r="H363" s="31"/>
    </row>
    <row r="364" spans="1:8" ht="15.75" x14ac:dyDescent="0.25">
      <c r="A364" s="7" t="s">
        <v>522</v>
      </c>
      <c r="B364" s="6">
        <v>44253</v>
      </c>
      <c r="C364" s="7" t="s">
        <v>355</v>
      </c>
      <c r="D364" s="7" t="s">
        <v>254</v>
      </c>
      <c r="E364" s="9">
        <v>58971.53</v>
      </c>
      <c r="F364" s="30"/>
      <c r="G364" s="29"/>
      <c r="H364" s="31"/>
    </row>
    <row r="365" spans="1:8" ht="15.75" x14ac:dyDescent="0.25">
      <c r="A365" s="7" t="s">
        <v>523</v>
      </c>
      <c r="B365" s="6">
        <v>44253</v>
      </c>
      <c r="C365" s="7" t="s">
        <v>355</v>
      </c>
      <c r="D365" s="7" t="s">
        <v>254</v>
      </c>
      <c r="E365" s="9">
        <v>3968.58</v>
      </c>
      <c r="F365" s="30"/>
      <c r="G365" s="29"/>
      <c r="H365" s="31"/>
    </row>
    <row r="366" spans="1:8" ht="15.75" x14ac:dyDescent="0.25">
      <c r="A366" s="7" t="s">
        <v>524</v>
      </c>
      <c r="B366" s="6">
        <v>44253</v>
      </c>
      <c r="C366" s="7" t="s">
        <v>355</v>
      </c>
      <c r="D366" s="7" t="s">
        <v>254</v>
      </c>
      <c r="E366" s="9">
        <v>3076.83</v>
      </c>
      <c r="F366" s="30"/>
      <c r="G366" s="29"/>
      <c r="H366" s="31"/>
    </row>
    <row r="367" spans="1:8" ht="15.75" x14ac:dyDescent="0.25">
      <c r="A367" s="7" t="s">
        <v>525</v>
      </c>
      <c r="B367" s="6">
        <v>44253</v>
      </c>
      <c r="C367" s="7" t="s">
        <v>355</v>
      </c>
      <c r="D367" s="7" t="s">
        <v>254</v>
      </c>
      <c r="E367" s="9">
        <v>140303.42000000001</v>
      </c>
      <c r="F367" s="30"/>
      <c r="G367" s="29"/>
      <c r="H367" s="31"/>
    </row>
    <row r="368" spans="1:8" ht="15.75" x14ac:dyDescent="0.25">
      <c r="A368" s="7" t="s">
        <v>526</v>
      </c>
      <c r="B368" s="6">
        <v>44253</v>
      </c>
      <c r="C368" s="7" t="s">
        <v>355</v>
      </c>
      <c r="D368" s="7" t="s">
        <v>254</v>
      </c>
      <c r="E368" s="9">
        <v>27849.69</v>
      </c>
      <c r="F368" s="30"/>
      <c r="G368" s="29"/>
      <c r="H368" s="31"/>
    </row>
    <row r="369" spans="1:8" ht="15.75" x14ac:dyDescent="0.25">
      <c r="A369" s="7" t="s">
        <v>527</v>
      </c>
      <c r="B369" s="6">
        <v>44253</v>
      </c>
      <c r="C369" s="7" t="s">
        <v>355</v>
      </c>
      <c r="D369" s="7" t="s">
        <v>254</v>
      </c>
      <c r="E369" s="9">
        <v>20616.650000000001</v>
      </c>
      <c r="F369" s="30"/>
      <c r="G369" s="29"/>
      <c r="H369" s="31"/>
    </row>
    <row r="370" spans="1:8" ht="15.75" x14ac:dyDescent="0.25">
      <c r="A370" s="7" t="s">
        <v>528</v>
      </c>
      <c r="B370" s="6">
        <v>44253</v>
      </c>
      <c r="C370" s="7" t="s">
        <v>355</v>
      </c>
      <c r="D370" s="7" t="s">
        <v>254</v>
      </c>
      <c r="E370" s="9">
        <v>211518.72</v>
      </c>
      <c r="F370" s="30"/>
      <c r="G370" s="29"/>
      <c r="H370" s="31"/>
    </row>
    <row r="371" spans="1:8" ht="15.75" x14ac:dyDescent="0.25">
      <c r="A371" s="7" t="s">
        <v>529</v>
      </c>
      <c r="B371" s="6">
        <v>44253</v>
      </c>
      <c r="C371" s="7" t="s">
        <v>355</v>
      </c>
      <c r="D371" s="7" t="s">
        <v>254</v>
      </c>
      <c r="E371" s="9">
        <v>12880.95</v>
      </c>
      <c r="F371" s="30"/>
      <c r="G371" s="29"/>
      <c r="H371" s="31"/>
    </row>
    <row r="372" spans="1:8" ht="15.75" x14ac:dyDescent="0.25">
      <c r="A372" s="7" t="s">
        <v>530</v>
      </c>
      <c r="B372" s="6">
        <v>44253</v>
      </c>
      <c r="C372" s="7" t="s">
        <v>355</v>
      </c>
      <c r="D372" s="7" t="s">
        <v>254</v>
      </c>
      <c r="E372" s="9">
        <v>72978.87</v>
      </c>
      <c r="F372" s="30"/>
      <c r="G372" s="29"/>
      <c r="H372" s="31"/>
    </row>
    <row r="373" spans="1:8" ht="15.75" x14ac:dyDescent="0.25">
      <c r="A373" s="7" t="s">
        <v>531</v>
      </c>
      <c r="B373" s="6">
        <v>44253</v>
      </c>
      <c r="C373" s="7" t="s">
        <v>355</v>
      </c>
      <c r="D373" s="7" t="s">
        <v>254</v>
      </c>
      <c r="E373" s="9">
        <v>11634.8</v>
      </c>
      <c r="F373" s="30"/>
      <c r="G373" s="29"/>
      <c r="H373" s="31"/>
    </row>
    <row r="374" spans="1:8" ht="15.75" x14ac:dyDescent="0.25">
      <c r="A374" s="7" t="s">
        <v>532</v>
      </c>
      <c r="B374" s="6">
        <v>44253</v>
      </c>
      <c r="C374" s="7" t="s">
        <v>355</v>
      </c>
      <c r="D374" s="7" t="s">
        <v>254</v>
      </c>
      <c r="E374" s="9">
        <v>3733.65</v>
      </c>
      <c r="F374" s="30"/>
      <c r="G374" s="29"/>
      <c r="H374" s="31"/>
    </row>
    <row r="375" spans="1:8" ht="15.75" x14ac:dyDescent="0.25">
      <c r="A375" s="7" t="s">
        <v>533</v>
      </c>
      <c r="B375" s="6">
        <v>44253</v>
      </c>
      <c r="C375" s="7" t="s">
        <v>355</v>
      </c>
      <c r="D375" s="7" t="s">
        <v>254</v>
      </c>
      <c r="E375" s="9">
        <v>148095.48000000001</v>
      </c>
      <c r="F375" s="30"/>
      <c r="G375" s="29"/>
      <c r="H375" s="31"/>
    </row>
    <row r="376" spans="1:8" ht="15.75" x14ac:dyDescent="0.25">
      <c r="A376" s="7" t="s">
        <v>534</v>
      </c>
      <c r="B376" s="6">
        <v>44253</v>
      </c>
      <c r="C376" s="7" t="s">
        <v>355</v>
      </c>
      <c r="D376" s="7" t="s">
        <v>254</v>
      </c>
      <c r="E376" s="9">
        <v>64198.49</v>
      </c>
      <c r="F376" s="30"/>
      <c r="G376" s="29"/>
      <c r="H376" s="31"/>
    </row>
    <row r="377" spans="1:8" ht="15.75" x14ac:dyDescent="0.25">
      <c r="A377" s="7" t="s">
        <v>535</v>
      </c>
      <c r="B377" s="6">
        <v>44253</v>
      </c>
      <c r="C377" s="7" t="s">
        <v>355</v>
      </c>
      <c r="D377" s="7" t="s">
        <v>254</v>
      </c>
      <c r="E377" s="9">
        <v>10033.74</v>
      </c>
      <c r="F377" s="30"/>
      <c r="G377" s="29"/>
      <c r="H377" s="31"/>
    </row>
    <row r="378" spans="1:8" ht="15.75" x14ac:dyDescent="0.25">
      <c r="A378" s="7" t="s">
        <v>536</v>
      </c>
      <c r="B378" s="6">
        <v>44253</v>
      </c>
      <c r="C378" s="7" t="s">
        <v>355</v>
      </c>
      <c r="D378" s="7" t="s">
        <v>254</v>
      </c>
      <c r="E378" s="9">
        <v>59860.39</v>
      </c>
      <c r="F378" s="30"/>
      <c r="G378" s="29"/>
      <c r="H378" s="31"/>
    </row>
    <row r="379" spans="1:8" ht="15.75" x14ac:dyDescent="0.25">
      <c r="A379" s="7" t="s">
        <v>537</v>
      </c>
      <c r="B379" s="6">
        <v>44253</v>
      </c>
      <c r="C379" s="7" t="s">
        <v>355</v>
      </c>
      <c r="D379" s="7" t="s">
        <v>254</v>
      </c>
      <c r="E379" s="9">
        <v>36557.410000000003</v>
      </c>
      <c r="F379" s="30"/>
      <c r="G379" s="29"/>
      <c r="H379" s="31"/>
    </row>
    <row r="380" spans="1:8" ht="15.75" x14ac:dyDescent="0.25">
      <c r="A380" s="7" t="s">
        <v>538</v>
      </c>
      <c r="B380" s="6">
        <v>44253</v>
      </c>
      <c r="C380" s="7" t="s">
        <v>355</v>
      </c>
      <c r="D380" s="7" t="s">
        <v>254</v>
      </c>
      <c r="E380" s="9">
        <v>87870.05</v>
      </c>
      <c r="F380" s="30"/>
      <c r="G380" s="29"/>
      <c r="H380" s="31"/>
    </row>
    <row r="381" spans="1:8" ht="15.75" x14ac:dyDescent="0.25">
      <c r="A381" s="7" t="s">
        <v>539</v>
      </c>
      <c r="B381" s="6">
        <v>44253</v>
      </c>
      <c r="C381" s="7" t="s">
        <v>355</v>
      </c>
      <c r="D381" s="7" t="s">
        <v>254</v>
      </c>
      <c r="E381" s="9">
        <v>98951.51</v>
      </c>
      <c r="F381" s="30"/>
      <c r="G381" s="29"/>
      <c r="H381" s="31"/>
    </row>
    <row r="382" spans="1:8" ht="15.75" x14ac:dyDescent="0.25">
      <c r="A382" s="7" t="s">
        <v>540</v>
      </c>
      <c r="B382" s="6">
        <v>44253</v>
      </c>
      <c r="C382" s="7" t="s">
        <v>355</v>
      </c>
      <c r="D382" s="7" t="s">
        <v>254</v>
      </c>
      <c r="E382" s="9">
        <v>18428.47</v>
      </c>
      <c r="F382" s="30"/>
      <c r="G382" s="29"/>
      <c r="H382" s="31"/>
    </row>
    <row r="383" spans="1:8" ht="15.75" x14ac:dyDescent="0.25">
      <c r="A383" s="7" t="s">
        <v>541</v>
      </c>
      <c r="B383" s="6">
        <v>44253</v>
      </c>
      <c r="C383" s="7" t="s">
        <v>355</v>
      </c>
      <c r="D383" s="7" t="s">
        <v>254</v>
      </c>
      <c r="E383" s="9">
        <v>74825.86</v>
      </c>
      <c r="F383" s="30"/>
      <c r="G383" s="29"/>
      <c r="H383" s="31"/>
    </row>
    <row r="384" spans="1:8" ht="15.75" x14ac:dyDescent="0.25">
      <c r="A384" s="7" t="s">
        <v>542</v>
      </c>
      <c r="B384" s="6">
        <v>44253</v>
      </c>
      <c r="C384" s="7" t="s">
        <v>355</v>
      </c>
      <c r="D384" s="7" t="s">
        <v>254</v>
      </c>
      <c r="E384" s="9">
        <v>15918.2</v>
      </c>
      <c r="F384" s="30"/>
      <c r="G384" s="29"/>
      <c r="H384" s="31"/>
    </row>
    <row r="385" spans="1:8" ht="15.75" x14ac:dyDescent="0.25">
      <c r="A385" s="7" t="s">
        <v>543</v>
      </c>
      <c r="B385" s="6">
        <v>44253</v>
      </c>
      <c r="C385" s="7" t="s">
        <v>355</v>
      </c>
      <c r="D385" s="7" t="s">
        <v>254</v>
      </c>
      <c r="E385" s="9">
        <v>21732.39</v>
      </c>
      <c r="F385" s="30"/>
      <c r="G385" s="29"/>
      <c r="H385" s="31"/>
    </row>
    <row r="386" spans="1:8" ht="15.75" x14ac:dyDescent="0.25">
      <c r="A386" s="7" t="s">
        <v>544</v>
      </c>
      <c r="B386" s="6">
        <v>44253</v>
      </c>
      <c r="C386" s="7" t="s">
        <v>355</v>
      </c>
      <c r="D386" s="7" t="s">
        <v>254</v>
      </c>
      <c r="E386" s="9">
        <v>11671.83</v>
      </c>
      <c r="F386" s="30"/>
      <c r="G386" s="29"/>
      <c r="H386" s="31"/>
    </row>
    <row r="387" spans="1:8" ht="15.75" x14ac:dyDescent="0.25">
      <c r="A387" s="7" t="s">
        <v>545</v>
      </c>
      <c r="B387" s="6">
        <v>44253</v>
      </c>
      <c r="C387" s="7" t="s">
        <v>355</v>
      </c>
      <c r="D387" s="7" t="s">
        <v>254</v>
      </c>
      <c r="E387" s="9">
        <v>27760.49</v>
      </c>
      <c r="F387" s="30"/>
      <c r="G387" s="29"/>
      <c r="H387" s="31"/>
    </row>
    <row r="388" spans="1:8" ht="15.75" x14ac:dyDescent="0.25">
      <c r="A388" s="7" t="s">
        <v>546</v>
      </c>
      <c r="B388" s="6">
        <v>44253</v>
      </c>
      <c r="C388" s="7" t="s">
        <v>355</v>
      </c>
      <c r="D388" s="7" t="s">
        <v>254</v>
      </c>
      <c r="E388" s="9">
        <v>60804.41</v>
      </c>
      <c r="F388" s="30"/>
      <c r="G388" s="29"/>
      <c r="H388" s="31"/>
    </row>
    <row r="389" spans="1:8" ht="15.75" x14ac:dyDescent="0.25">
      <c r="A389" s="7" t="s">
        <v>547</v>
      </c>
      <c r="B389" s="6">
        <v>44253</v>
      </c>
      <c r="C389" s="7" t="s">
        <v>355</v>
      </c>
      <c r="D389" s="7" t="s">
        <v>254</v>
      </c>
      <c r="E389" s="9">
        <v>10897.3</v>
      </c>
      <c r="F389" s="30"/>
      <c r="G389" s="29"/>
      <c r="H389" s="31"/>
    </row>
    <row r="390" spans="1:8" ht="15.75" x14ac:dyDescent="0.25">
      <c r="A390" s="7" t="s">
        <v>548</v>
      </c>
      <c r="B390" s="6">
        <v>44253</v>
      </c>
      <c r="C390" s="7" t="s">
        <v>355</v>
      </c>
      <c r="D390" s="7" t="s">
        <v>254</v>
      </c>
      <c r="E390" s="9">
        <v>7257</v>
      </c>
      <c r="F390" s="30"/>
      <c r="G390" s="29"/>
      <c r="H390" s="31"/>
    </row>
    <row r="391" spans="1:8" ht="15.75" x14ac:dyDescent="0.25">
      <c r="A391" s="7" t="s">
        <v>549</v>
      </c>
      <c r="B391" s="6">
        <v>44253</v>
      </c>
      <c r="C391" s="7" t="s">
        <v>355</v>
      </c>
      <c r="D391" s="7" t="s">
        <v>254</v>
      </c>
      <c r="E391" s="9">
        <v>12837.93</v>
      </c>
      <c r="F391" s="30"/>
      <c r="G391" s="29"/>
      <c r="H391" s="31"/>
    </row>
    <row r="392" spans="1:8" ht="15.75" x14ac:dyDescent="0.25">
      <c r="A392" s="7" t="s">
        <v>550</v>
      </c>
      <c r="B392" s="6">
        <v>44253</v>
      </c>
      <c r="C392" s="7" t="s">
        <v>355</v>
      </c>
      <c r="D392" s="7" t="s">
        <v>254</v>
      </c>
      <c r="E392" s="9">
        <v>64837.73</v>
      </c>
      <c r="F392" s="30"/>
      <c r="G392" s="29"/>
      <c r="H392" s="31"/>
    </row>
    <row r="393" spans="1:8" ht="15.75" x14ac:dyDescent="0.25">
      <c r="A393" s="7" t="s">
        <v>551</v>
      </c>
      <c r="B393" s="6">
        <v>44253</v>
      </c>
      <c r="C393" s="7" t="s">
        <v>355</v>
      </c>
      <c r="D393" s="7" t="s">
        <v>254</v>
      </c>
      <c r="E393" s="9">
        <v>62290.97</v>
      </c>
      <c r="F393" s="30"/>
      <c r="G393" s="29"/>
      <c r="H393" s="31"/>
    </row>
    <row r="394" spans="1:8" ht="15.75" x14ac:dyDescent="0.25">
      <c r="A394" s="7" t="s">
        <v>552</v>
      </c>
      <c r="B394" s="6">
        <v>44253</v>
      </c>
      <c r="C394" s="7" t="s">
        <v>355</v>
      </c>
      <c r="D394" s="7" t="s">
        <v>254</v>
      </c>
      <c r="E394" s="9">
        <v>37891.050000000003</v>
      </c>
      <c r="F394" s="30"/>
      <c r="G394" s="29"/>
      <c r="H394" s="31"/>
    </row>
    <row r="395" spans="1:8" ht="15.75" x14ac:dyDescent="0.25">
      <c r="A395" s="7" t="s">
        <v>553</v>
      </c>
      <c r="B395" s="6">
        <v>44253</v>
      </c>
      <c r="C395" s="7" t="s">
        <v>355</v>
      </c>
      <c r="D395" s="7" t="s">
        <v>254</v>
      </c>
      <c r="E395" s="9">
        <v>39982.089999999997</v>
      </c>
      <c r="F395" s="30"/>
      <c r="G395" s="29"/>
      <c r="H395" s="31"/>
    </row>
    <row r="396" spans="1:8" ht="15.75" x14ac:dyDescent="0.25">
      <c r="A396" s="7" t="s">
        <v>554</v>
      </c>
      <c r="B396" s="6">
        <v>44253</v>
      </c>
      <c r="C396" s="7" t="s">
        <v>355</v>
      </c>
      <c r="D396" s="7" t="s">
        <v>254</v>
      </c>
      <c r="E396" s="9">
        <v>88046.74</v>
      </c>
      <c r="F396" s="30"/>
      <c r="G396" s="29"/>
      <c r="H396" s="31"/>
    </row>
    <row r="397" spans="1:8" ht="15.75" x14ac:dyDescent="0.25">
      <c r="A397" s="7" t="s">
        <v>555</v>
      </c>
      <c r="B397" s="6">
        <v>44253</v>
      </c>
      <c r="C397" s="7" t="s">
        <v>355</v>
      </c>
      <c r="D397" s="7" t="s">
        <v>254</v>
      </c>
      <c r="E397" s="9">
        <v>47597.69</v>
      </c>
      <c r="F397" s="30"/>
      <c r="G397" s="29"/>
      <c r="H397" s="31"/>
    </row>
    <row r="398" spans="1:8" ht="15.75" x14ac:dyDescent="0.25">
      <c r="A398" s="7" t="s">
        <v>556</v>
      </c>
      <c r="B398" s="6">
        <v>44253</v>
      </c>
      <c r="C398" s="7" t="s">
        <v>355</v>
      </c>
      <c r="D398" s="7" t="s">
        <v>254</v>
      </c>
      <c r="E398" s="9">
        <v>107502.63</v>
      </c>
      <c r="F398" s="30"/>
      <c r="G398" s="29"/>
      <c r="H398" s="31"/>
    </row>
    <row r="399" spans="1:8" ht="15.75" x14ac:dyDescent="0.25">
      <c r="A399" s="7" t="s">
        <v>557</v>
      </c>
      <c r="B399" s="6">
        <v>44253</v>
      </c>
      <c r="C399" s="7" t="s">
        <v>355</v>
      </c>
      <c r="D399" s="7" t="s">
        <v>254</v>
      </c>
      <c r="E399" s="9">
        <v>54950.25</v>
      </c>
      <c r="F399" s="30"/>
      <c r="G399" s="29"/>
      <c r="H399" s="31"/>
    </row>
    <row r="400" spans="1:8" ht="15.75" x14ac:dyDescent="0.25">
      <c r="A400" s="7" t="s">
        <v>558</v>
      </c>
      <c r="B400" s="6">
        <v>44253</v>
      </c>
      <c r="C400" s="7" t="s">
        <v>355</v>
      </c>
      <c r="D400" s="7" t="s">
        <v>254</v>
      </c>
      <c r="E400" s="9">
        <v>8564.26</v>
      </c>
      <c r="F400" s="30"/>
      <c r="G400" s="29"/>
      <c r="H400" s="31"/>
    </row>
    <row r="401" spans="1:8" ht="15.75" x14ac:dyDescent="0.25">
      <c r="A401" s="7" t="s">
        <v>559</v>
      </c>
      <c r="B401" s="6">
        <v>44253</v>
      </c>
      <c r="C401" s="7" t="s">
        <v>355</v>
      </c>
      <c r="D401" s="7" t="s">
        <v>254</v>
      </c>
      <c r="E401" s="9">
        <v>30051.57</v>
      </c>
      <c r="F401" s="30"/>
      <c r="G401" s="29"/>
      <c r="H401" s="31"/>
    </row>
    <row r="402" spans="1:8" ht="15.75" x14ac:dyDescent="0.25">
      <c r="A402" s="7" t="s">
        <v>560</v>
      </c>
      <c r="B402" s="6">
        <v>44253</v>
      </c>
      <c r="C402" s="7" t="s">
        <v>355</v>
      </c>
      <c r="D402" s="7" t="s">
        <v>254</v>
      </c>
      <c r="E402" s="9">
        <v>26101.599999999999</v>
      </c>
      <c r="F402" s="30"/>
      <c r="G402" s="29"/>
      <c r="H402" s="31"/>
    </row>
    <row r="403" spans="1:8" ht="15.75" x14ac:dyDescent="0.25">
      <c r="A403" s="7" t="s">
        <v>561</v>
      </c>
      <c r="B403" s="6">
        <v>44253</v>
      </c>
      <c r="C403" s="7" t="s">
        <v>355</v>
      </c>
      <c r="D403" s="7" t="s">
        <v>254</v>
      </c>
      <c r="E403" s="9">
        <v>37575.01</v>
      </c>
      <c r="F403" s="30"/>
      <c r="G403" s="29"/>
      <c r="H403" s="31"/>
    </row>
    <row r="404" spans="1:8" ht="15.75" x14ac:dyDescent="0.25">
      <c r="A404" s="7" t="s">
        <v>562</v>
      </c>
      <c r="B404" s="6">
        <v>44253</v>
      </c>
      <c r="C404" s="7" t="s">
        <v>355</v>
      </c>
      <c r="D404" s="7" t="s">
        <v>254</v>
      </c>
      <c r="E404" s="9">
        <v>99470.59</v>
      </c>
      <c r="F404" s="30"/>
      <c r="G404" s="29"/>
      <c r="H404" s="31"/>
    </row>
    <row r="405" spans="1:8" ht="15.75" x14ac:dyDescent="0.25">
      <c r="A405" s="7" t="s">
        <v>563</v>
      </c>
      <c r="B405" s="6">
        <v>44253</v>
      </c>
      <c r="C405" s="7" t="s">
        <v>355</v>
      </c>
      <c r="D405" s="7" t="s">
        <v>254</v>
      </c>
      <c r="E405" s="9">
        <v>6389.33</v>
      </c>
      <c r="F405" s="30"/>
      <c r="G405" s="29"/>
      <c r="H405" s="31"/>
    </row>
    <row r="406" spans="1:8" ht="15.75" x14ac:dyDescent="0.25">
      <c r="A406" s="7" t="s">
        <v>564</v>
      </c>
      <c r="B406" s="6">
        <v>44253</v>
      </c>
      <c r="C406" s="7" t="s">
        <v>355</v>
      </c>
      <c r="D406" s="7" t="s">
        <v>254</v>
      </c>
      <c r="E406" s="9">
        <v>32015.77</v>
      </c>
      <c r="F406" s="30"/>
      <c r="G406" s="29"/>
      <c r="H406" s="31"/>
    </row>
    <row r="407" spans="1:8" ht="15.75" x14ac:dyDescent="0.25">
      <c r="A407" s="7" t="s">
        <v>565</v>
      </c>
      <c r="B407" s="6">
        <v>44253</v>
      </c>
      <c r="C407" s="7" t="s">
        <v>355</v>
      </c>
      <c r="D407" s="7" t="s">
        <v>254</v>
      </c>
      <c r="E407" s="9">
        <v>11180</v>
      </c>
      <c r="F407" s="30"/>
      <c r="G407" s="29"/>
      <c r="H407" s="31"/>
    </row>
    <row r="408" spans="1:8" ht="15.75" x14ac:dyDescent="0.25">
      <c r="A408" s="7" t="s">
        <v>566</v>
      </c>
      <c r="B408" s="6">
        <v>44253</v>
      </c>
      <c r="C408" s="7" t="s">
        <v>355</v>
      </c>
      <c r="D408" s="7" t="s">
        <v>254</v>
      </c>
      <c r="E408" s="9">
        <v>11363.4</v>
      </c>
      <c r="F408" s="30"/>
      <c r="G408" s="29"/>
      <c r="H408" s="31"/>
    </row>
    <row r="409" spans="1:8" ht="15.75" x14ac:dyDescent="0.25">
      <c r="A409" s="7" t="s">
        <v>567</v>
      </c>
      <c r="B409" s="6">
        <v>44253</v>
      </c>
      <c r="C409" s="7" t="s">
        <v>355</v>
      </c>
      <c r="D409" s="7" t="s">
        <v>254</v>
      </c>
      <c r="E409" s="9">
        <v>26935.15</v>
      </c>
      <c r="F409" s="30"/>
      <c r="G409" s="29"/>
      <c r="H409" s="31"/>
    </row>
    <row r="410" spans="1:8" ht="15.75" x14ac:dyDescent="0.25">
      <c r="A410" s="7" t="s">
        <v>568</v>
      </c>
      <c r="B410" s="6">
        <v>44253</v>
      </c>
      <c r="C410" s="7" t="s">
        <v>355</v>
      </c>
      <c r="D410" s="7" t="s">
        <v>254</v>
      </c>
      <c r="E410" s="9">
        <v>21180.720000000001</v>
      </c>
      <c r="F410" s="30"/>
      <c r="G410" s="29"/>
      <c r="H410" s="31"/>
    </row>
    <row r="411" spans="1:8" ht="15.75" x14ac:dyDescent="0.25">
      <c r="A411" s="7" t="s">
        <v>569</v>
      </c>
      <c r="B411" s="6">
        <v>44253</v>
      </c>
      <c r="C411" s="7" t="s">
        <v>355</v>
      </c>
      <c r="D411" s="7" t="s">
        <v>254</v>
      </c>
      <c r="E411" s="9">
        <v>76365.119999999995</v>
      </c>
      <c r="F411" s="30"/>
      <c r="G411" s="29"/>
      <c r="H411" s="31"/>
    </row>
    <row r="412" spans="1:8" ht="15.75" x14ac:dyDescent="0.25">
      <c r="A412" s="7" t="s">
        <v>570</v>
      </c>
      <c r="B412" s="6">
        <v>44253</v>
      </c>
      <c r="C412" s="7" t="s">
        <v>355</v>
      </c>
      <c r="D412" s="7" t="s">
        <v>254</v>
      </c>
      <c r="E412" s="9">
        <v>29524.67</v>
      </c>
      <c r="F412" s="30"/>
      <c r="G412" s="29"/>
      <c r="H412" s="31"/>
    </row>
    <row r="413" spans="1:8" ht="15.75" x14ac:dyDescent="0.25">
      <c r="A413" s="7" t="s">
        <v>571</v>
      </c>
      <c r="B413" s="6">
        <v>44253</v>
      </c>
      <c r="C413" s="7" t="s">
        <v>355</v>
      </c>
      <c r="D413" s="7" t="s">
        <v>254</v>
      </c>
      <c r="E413" s="9">
        <v>56298.27</v>
      </c>
      <c r="F413" s="30"/>
      <c r="G413" s="29"/>
      <c r="H413" s="31"/>
    </row>
    <row r="414" spans="1:8" ht="15.75" x14ac:dyDescent="0.25">
      <c r="A414" s="7" t="s">
        <v>572</v>
      </c>
      <c r="B414" s="6">
        <v>44253</v>
      </c>
      <c r="C414" s="7" t="s">
        <v>355</v>
      </c>
      <c r="D414" s="7" t="s">
        <v>254</v>
      </c>
      <c r="E414" s="9">
        <v>15034.53</v>
      </c>
      <c r="F414" s="30"/>
      <c r="G414" s="29"/>
      <c r="H414" s="31"/>
    </row>
    <row r="415" spans="1:8" ht="15.75" x14ac:dyDescent="0.25">
      <c r="A415" s="7" t="s">
        <v>573</v>
      </c>
      <c r="B415" s="6">
        <v>44253</v>
      </c>
      <c r="C415" s="7" t="s">
        <v>355</v>
      </c>
      <c r="D415" s="7" t="s">
        <v>254</v>
      </c>
      <c r="E415" s="9">
        <v>99224.36</v>
      </c>
      <c r="F415" s="30"/>
      <c r="G415" s="29"/>
      <c r="H415" s="31"/>
    </row>
    <row r="416" spans="1:8" ht="15.75" x14ac:dyDescent="0.25">
      <c r="A416" s="7" t="s">
        <v>574</v>
      </c>
      <c r="B416" s="6">
        <v>44253</v>
      </c>
      <c r="C416" s="7" t="s">
        <v>355</v>
      </c>
      <c r="D416" s="7" t="s">
        <v>254</v>
      </c>
      <c r="E416" s="9">
        <v>101706.95</v>
      </c>
      <c r="F416" s="30"/>
      <c r="G416" s="29"/>
      <c r="H416" s="31"/>
    </row>
    <row r="417" spans="1:8" ht="15.75" x14ac:dyDescent="0.25">
      <c r="A417" s="7" t="s">
        <v>575</v>
      </c>
      <c r="B417" s="6">
        <v>44253</v>
      </c>
      <c r="C417" s="7" t="s">
        <v>355</v>
      </c>
      <c r="D417" s="7" t="s">
        <v>254</v>
      </c>
      <c r="E417" s="9">
        <v>44087.97</v>
      </c>
      <c r="F417" s="30"/>
      <c r="G417" s="29"/>
      <c r="H417" s="31"/>
    </row>
    <row r="418" spans="1:8" ht="15.75" x14ac:dyDescent="0.25">
      <c r="A418" s="7" t="s">
        <v>576</v>
      </c>
      <c r="B418" s="6">
        <v>44253</v>
      </c>
      <c r="C418" s="7" t="s">
        <v>355</v>
      </c>
      <c r="D418" s="7" t="s">
        <v>254</v>
      </c>
      <c r="E418" s="9">
        <v>82594.69</v>
      </c>
      <c r="F418" s="30"/>
      <c r="G418" s="29"/>
      <c r="H418" s="31"/>
    </row>
    <row r="419" spans="1:8" ht="15.75" x14ac:dyDescent="0.25">
      <c r="A419" s="7" t="s">
        <v>577</v>
      </c>
      <c r="B419" s="6">
        <v>44253</v>
      </c>
      <c r="C419" s="7" t="s">
        <v>355</v>
      </c>
      <c r="D419" s="7" t="s">
        <v>254</v>
      </c>
      <c r="E419" s="9">
        <v>66563.17</v>
      </c>
      <c r="F419" s="30"/>
      <c r="G419" s="29"/>
      <c r="H419" s="31"/>
    </row>
    <row r="420" spans="1:8" ht="15.75" x14ac:dyDescent="0.25">
      <c r="A420" s="7" t="s">
        <v>578</v>
      </c>
      <c r="B420" s="6">
        <v>44253</v>
      </c>
      <c r="C420" s="7" t="s">
        <v>355</v>
      </c>
      <c r="D420" s="7" t="s">
        <v>254</v>
      </c>
      <c r="E420" s="9">
        <v>9719.19</v>
      </c>
      <c r="F420" s="30"/>
      <c r="G420" s="29"/>
      <c r="H420" s="31"/>
    </row>
    <row r="421" spans="1:8" ht="15.75" x14ac:dyDescent="0.25">
      <c r="A421" s="7" t="s">
        <v>144</v>
      </c>
      <c r="B421" s="6">
        <v>44253</v>
      </c>
      <c r="C421" s="7" t="s">
        <v>355</v>
      </c>
      <c r="D421" s="7" t="s">
        <v>254</v>
      </c>
      <c r="E421" s="9">
        <v>99013.52</v>
      </c>
      <c r="F421" s="30"/>
      <c r="G421" s="29"/>
      <c r="H421" s="31"/>
    </row>
    <row r="422" spans="1:8" ht="15.75" x14ac:dyDescent="0.25">
      <c r="A422" s="7" t="s">
        <v>579</v>
      </c>
      <c r="B422" s="6">
        <v>44253</v>
      </c>
      <c r="C422" s="7" t="s">
        <v>355</v>
      </c>
      <c r="D422" s="7" t="s">
        <v>254</v>
      </c>
      <c r="E422" s="9">
        <v>75267.48</v>
      </c>
      <c r="F422" s="30"/>
      <c r="G422" s="29"/>
      <c r="H422" s="31"/>
    </row>
    <row r="423" spans="1:8" ht="15.75" x14ac:dyDescent="0.25">
      <c r="A423" s="7" t="s">
        <v>580</v>
      </c>
      <c r="B423" s="6">
        <v>44253</v>
      </c>
      <c r="C423" s="7" t="s">
        <v>355</v>
      </c>
      <c r="D423" s="7" t="s">
        <v>254</v>
      </c>
      <c r="E423" s="9">
        <v>77352.649999999994</v>
      </c>
      <c r="F423" s="30"/>
      <c r="G423" s="29"/>
      <c r="H423" s="31"/>
    </row>
    <row r="424" spans="1:8" ht="15.75" x14ac:dyDescent="0.25">
      <c r="A424" s="7" t="s">
        <v>581</v>
      </c>
      <c r="B424" s="6">
        <v>44250</v>
      </c>
      <c r="C424" s="7" t="s">
        <v>395</v>
      </c>
      <c r="D424" s="7" t="s">
        <v>254</v>
      </c>
      <c r="E424" s="9">
        <f>33413.14+6014.37</f>
        <v>39427.51</v>
      </c>
      <c r="F424" s="30"/>
      <c r="G424" s="29"/>
      <c r="H424" s="31"/>
    </row>
    <row r="425" spans="1:8" ht="15.75" x14ac:dyDescent="0.25">
      <c r="A425" s="7" t="s">
        <v>582</v>
      </c>
      <c r="B425" s="6">
        <v>44250</v>
      </c>
      <c r="C425" s="7" t="s">
        <v>395</v>
      </c>
      <c r="D425" s="7" t="s">
        <v>254</v>
      </c>
      <c r="E425" s="9">
        <v>38941.5</v>
      </c>
      <c r="F425" s="30"/>
      <c r="G425" s="29"/>
      <c r="H425" s="31"/>
    </row>
    <row r="426" spans="1:8" ht="15.75" x14ac:dyDescent="0.25">
      <c r="A426" s="7" t="s">
        <v>583</v>
      </c>
      <c r="B426" s="6">
        <v>44250</v>
      </c>
      <c r="C426" s="7" t="s">
        <v>395</v>
      </c>
      <c r="D426" s="7" t="s">
        <v>254</v>
      </c>
      <c r="E426" s="9">
        <f>7985.18+1437.33</f>
        <v>9422.51</v>
      </c>
      <c r="F426" s="30"/>
      <c r="G426" s="29"/>
      <c r="H426" s="31"/>
    </row>
    <row r="427" spans="1:8" ht="15.75" x14ac:dyDescent="0.25">
      <c r="A427" s="7" t="s">
        <v>584</v>
      </c>
      <c r="B427" s="6">
        <v>44250</v>
      </c>
      <c r="C427" s="7" t="s">
        <v>395</v>
      </c>
      <c r="D427" s="7" t="s">
        <v>254</v>
      </c>
      <c r="E427" s="9">
        <f>7985.18+1437.33</f>
        <v>9422.51</v>
      </c>
      <c r="F427" s="30"/>
      <c r="G427" s="29"/>
      <c r="H427" s="31"/>
    </row>
    <row r="428" spans="1:8" ht="15.75" x14ac:dyDescent="0.25">
      <c r="A428" s="7" t="s">
        <v>585</v>
      </c>
      <c r="B428" s="6">
        <v>44250</v>
      </c>
      <c r="C428" s="7" t="s">
        <v>395</v>
      </c>
      <c r="D428" s="7" t="s">
        <v>254</v>
      </c>
      <c r="E428" s="9">
        <v>9793.68</v>
      </c>
      <c r="F428" s="30"/>
      <c r="G428" s="29"/>
      <c r="H428" s="31"/>
    </row>
    <row r="429" spans="1:8" ht="15.75" x14ac:dyDescent="0.25">
      <c r="A429" s="7" t="s">
        <v>586</v>
      </c>
      <c r="B429" s="6">
        <v>44250</v>
      </c>
      <c r="C429" s="7" t="s">
        <v>395</v>
      </c>
      <c r="D429" s="7" t="s">
        <v>254</v>
      </c>
      <c r="E429" s="9">
        <v>9422.51</v>
      </c>
      <c r="F429" s="30"/>
      <c r="G429" s="29"/>
      <c r="H429" s="31"/>
    </row>
    <row r="430" spans="1:8" ht="15.75" x14ac:dyDescent="0.25">
      <c r="A430" s="7" t="s">
        <v>13</v>
      </c>
      <c r="B430" s="6">
        <v>44250</v>
      </c>
      <c r="C430" s="7" t="s">
        <v>395</v>
      </c>
      <c r="D430" s="7" t="s">
        <v>254</v>
      </c>
      <c r="E430" s="9">
        <v>9422.51</v>
      </c>
      <c r="F430" s="30"/>
      <c r="G430" s="29"/>
      <c r="H430" s="31"/>
    </row>
    <row r="431" spans="1:8" ht="15.75" x14ac:dyDescent="0.25">
      <c r="A431" s="7" t="s">
        <v>587</v>
      </c>
      <c r="B431" s="6">
        <v>44250</v>
      </c>
      <c r="C431" s="7" t="s">
        <v>395</v>
      </c>
      <c r="D431" s="7" t="s">
        <v>254</v>
      </c>
      <c r="E431" s="9">
        <f>7985.18+1437.33</f>
        <v>9422.51</v>
      </c>
      <c r="F431" s="30"/>
      <c r="G431" s="29"/>
      <c r="H431" s="31"/>
    </row>
    <row r="432" spans="1:8" ht="15.75" x14ac:dyDescent="0.25">
      <c r="A432" s="7" t="s">
        <v>588</v>
      </c>
      <c r="B432" s="6">
        <v>44250</v>
      </c>
      <c r="C432" s="7" t="s">
        <v>395</v>
      </c>
      <c r="D432" s="7" t="s">
        <v>254</v>
      </c>
      <c r="E432" s="9">
        <f>1920.85+345.75</f>
        <v>2266.6</v>
      </c>
      <c r="F432" s="30"/>
      <c r="G432" s="29"/>
      <c r="H432" s="31"/>
    </row>
    <row r="433" spans="1:8" ht="15.75" x14ac:dyDescent="0.25">
      <c r="A433" s="7" t="s">
        <v>589</v>
      </c>
      <c r="B433" s="6">
        <v>44250</v>
      </c>
      <c r="C433" s="7" t="s">
        <v>395</v>
      </c>
      <c r="D433" s="7" t="s">
        <v>254</v>
      </c>
      <c r="E433" s="9">
        <v>24791.29</v>
      </c>
      <c r="F433" s="30"/>
      <c r="G433" s="29"/>
      <c r="H433" s="31"/>
    </row>
    <row r="434" spans="1:8" ht="15.75" x14ac:dyDescent="0.25">
      <c r="A434" s="7" t="s">
        <v>590</v>
      </c>
      <c r="B434" s="6">
        <v>44250</v>
      </c>
      <c r="C434" s="7" t="s">
        <v>395</v>
      </c>
      <c r="D434" s="7" t="s">
        <v>254</v>
      </c>
      <c r="E434" s="9">
        <v>9359.8799999999992</v>
      </c>
      <c r="F434" s="30"/>
      <c r="G434" s="29"/>
      <c r="H434" s="31"/>
    </row>
    <row r="435" spans="1:8" ht="15.75" x14ac:dyDescent="0.25">
      <c r="A435" s="7" t="s">
        <v>336</v>
      </c>
      <c r="B435" s="6">
        <v>44250</v>
      </c>
      <c r="C435" s="7" t="s">
        <v>395</v>
      </c>
      <c r="D435" s="7" t="s">
        <v>254</v>
      </c>
      <c r="E435" s="9">
        <f>7906.38+1423.15</f>
        <v>9329.5300000000007</v>
      </c>
      <c r="F435" s="30"/>
      <c r="G435" s="29"/>
      <c r="H435" s="31"/>
    </row>
    <row r="436" spans="1:8" ht="15.75" x14ac:dyDescent="0.25">
      <c r="A436" s="7" t="s">
        <v>591</v>
      </c>
      <c r="B436" s="6">
        <v>44250</v>
      </c>
      <c r="C436" s="7" t="s">
        <v>395</v>
      </c>
      <c r="D436" s="7" t="s">
        <v>254</v>
      </c>
      <c r="E436" s="9">
        <v>2266.6</v>
      </c>
      <c r="F436" s="30"/>
      <c r="G436" s="29"/>
      <c r="H436" s="31"/>
    </row>
    <row r="437" spans="1:8" ht="15.75" x14ac:dyDescent="0.25">
      <c r="A437" s="7" t="s">
        <v>592</v>
      </c>
      <c r="B437" s="6">
        <v>44250</v>
      </c>
      <c r="C437" s="7" t="s">
        <v>395</v>
      </c>
      <c r="D437" s="7" t="s">
        <v>254</v>
      </c>
      <c r="E437" s="9">
        <f>19738.84+3552.99</f>
        <v>23291.83</v>
      </c>
      <c r="F437" s="30"/>
      <c r="G437" s="29"/>
      <c r="H437" s="31"/>
    </row>
    <row r="438" spans="1:8" ht="15.75" x14ac:dyDescent="0.25">
      <c r="A438" s="7" t="s">
        <v>593</v>
      </c>
      <c r="B438" s="6">
        <v>44250</v>
      </c>
      <c r="C438" s="7" t="s">
        <v>395</v>
      </c>
      <c r="D438" s="7" t="s">
        <v>254</v>
      </c>
      <c r="E438" s="9">
        <v>28423.200000000001</v>
      </c>
      <c r="F438" s="30"/>
      <c r="G438" s="29"/>
      <c r="H438" s="31"/>
    </row>
    <row r="439" spans="1:8" ht="15.75" x14ac:dyDescent="0.25">
      <c r="A439" s="7" t="s">
        <v>594</v>
      </c>
      <c r="B439" s="6">
        <v>44250</v>
      </c>
      <c r="C439" s="7" t="s">
        <v>395</v>
      </c>
      <c r="D439" s="7" t="s">
        <v>254</v>
      </c>
      <c r="E439" s="9">
        <f>8158.41+1468.31</f>
        <v>9626.7199999999993</v>
      </c>
      <c r="F439" s="30"/>
      <c r="G439" s="29"/>
      <c r="H439" s="31"/>
    </row>
    <row r="440" spans="1:8" ht="15.75" x14ac:dyDescent="0.25">
      <c r="A440" s="7" t="s">
        <v>595</v>
      </c>
      <c r="B440" s="6">
        <v>44250</v>
      </c>
      <c r="C440" s="7" t="s">
        <v>395</v>
      </c>
      <c r="D440" s="7" t="s">
        <v>254</v>
      </c>
      <c r="E440" s="9">
        <f>9158.41+1468.51</f>
        <v>10626.92</v>
      </c>
      <c r="F440" s="30"/>
      <c r="G440" s="29"/>
      <c r="H440" s="31"/>
    </row>
    <row r="441" spans="1:8" ht="15.75" x14ac:dyDescent="0.25">
      <c r="A441" s="7" t="s">
        <v>595</v>
      </c>
      <c r="B441" s="6">
        <v>44250</v>
      </c>
      <c r="C441" s="7" t="s">
        <v>395</v>
      </c>
      <c r="D441" s="7" t="s">
        <v>254</v>
      </c>
      <c r="E441" s="9">
        <v>10370.32</v>
      </c>
      <c r="F441" s="30"/>
      <c r="G441" s="29"/>
      <c r="H441" s="31"/>
    </row>
    <row r="442" spans="1:8" ht="15.75" x14ac:dyDescent="0.25">
      <c r="A442" s="7" t="s">
        <v>596</v>
      </c>
      <c r="B442" s="6">
        <v>44250</v>
      </c>
      <c r="C442" s="7" t="s">
        <v>395</v>
      </c>
      <c r="D442" s="7" t="s">
        <v>254</v>
      </c>
      <c r="E442" s="9">
        <v>10191.24</v>
      </c>
      <c r="F442" s="30"/>
      <c r="G442" s="29"/>
      <c r="H442" s="31"/>
    </row>
    <row r="443" spans="1:8" ht="15.75" x14ac:dyDescent="0.25">
      <c r="A443" s="7" t="s">
        <v>597</v>
      </c>
      <c r="B443" s="6">
        <v>44250</v>
      </c>
      <c r="C443" s="7" t="s">
        <v>395</v>
      </c>
      <c r="D443" s="7" t="s">
        <v>254</v>
      </c>
      <c r="E443" s="9">
        <f>8383+88+1509.1</f>
        <v>9980.1</v>
      </c>
      <c r="F443" s="30"/>
      <c r="G443" s="29"/>
      <c r="H443" s="31"/>
    </row>
    <row r="444" spans="1:8" ht="15.75" x14ac:dyDescent="0.25">
      <c r="A444" s="7" t="s">
        <v>598</v>
      </c>
      <c r="B444" s="6">
        <v>44250</v>
      </c>
      <c r="C444" s="7" t="s">
        <v>395</v>
      </c>
      <c r="D444" s="7" t="s">
        <v>254</v>
      </c>
      <c r="E444" s="9">
        <v>31993.72</v>
      </c>
      <c r="F444" s="30"/>
      <c r="G444" s="29"/>
      <c r="H444" s="31"/>
    </row>
    <row r="445" spans="1:8" ht="15.75" x14ac:dyDescent="0.25">
      <c r="A445" s="7" t="s">
        <v>599</v>
      </c>
      <c r="B445" s="6">
        <v>44250</v>
      </c>
      <c r="C445" s="7" t="s">
        <v>395</v>
      </c>
      <c r="D445" s="7" t="s">
        <v>254</v>
      </c>
      <c r="E445" s="9">
        <v>9556.83</v>
      </c>
      <c r="F445" s="30"/>
      <c r="G445" s="29"/>
      <c r="H445" s="31"/>
    </row>
    <row r="446" spans="1:8" ht="15.75" x14ac:dyDescent="0.25">
      <c r="A446" s="7" t="s">
        <v>600</v>
      </c>
      <c r="B446" s="6">
        <v>44250</v>
      </c>
      <c r="C446" s="7" t="s">
        <v>395</v>
      </c>
      <c r="D446" s="7" t="s">
        <v>254</v>
      </c>
      <c r="E446" s="9">
        <v>13874.03</v>
      </c>
      <c r="F446" s="30"/>
      <c r="G446" s="29"/>
      <c r="H446" s="31"/>
    </row>
    <row r="447" spans="1:8" ht="15.75" x14ac:dyDescent="0.25">
      <c r="A447" s="7" t="s">
        <v>601</v>
      </c>
      <c r="B447" s="6">
        <v>44250</v>
      </c>
      <c r="C447" s="7" t="s">
        <v>395</v>
      </c>
      <c r="D447" s="7" t="s">
        <v>254</v>
      </c>
      <c r="E447" s="9">
        <v>27272.1</v>
      </c>
      <c r="F447" s="30"/>
      <c r="G447" s="29"/>
      <c r="H447" s="31"/>
    </row>
    <row r="448" spans="1:8" ht="15.75" x14ac:dyDescent="0.25">
      <c r="A448" s="7" t="s">
        <v>602</v>
      </c>
      <c r="B448" s="6">
        <v>44250</v>
      </c>
      <c r="C448" s="7" t="s">
        <v>395</v>
      </c>
      <c r="D448" s="7" t="s">
        <v>254</v>
      </c>
      <c r="E448" s="9">
        <f>8158.41+1468.51</f>
        <v>9626.92</v>
      </c>
      <c r="F448" s="30"/>
      <c r="G448" s="29"/>
      <c r="H448" s="31"/>
    </row>
    <row r="449" spans="1:8" ht="15.75" x14ac:dyDescent="0.25">
      <c r="A449" s="7" t="s">
        <v>603</v>
      </c>
      <c r="B449" s="6">
        <v>44250</v>
      </c>
      <c r="C449" s="7" t="s">
        <v>395</v>
      </c>
      <c r="D449" s="7" t="s">
        <v>254</v>
      </c>
      <c r="E449" s="9">
        <f>8099.01+1457.62</f>
        <v>9556.630000000001</v>
      </c>
      <c r="F449" s="30"/>
      <c r="G449" s="29"/>
      <c r="H449" s="31"/>
    </row>
    <row r="450" spans="1:8" ht="15.75" x14ac:dyDescent="0.25">
      <c r="A450" s="7" t="s">
        <v>604</v>
      </c>
      <c r="B450" s="6">
        <v>44250</v>
      </c>
      <c r="C450" s="7" t="s">
        <v>395</v>
      </c>
      <c r="D450" s="7" t="s">
        <v>254</v>
      </c>
      <c r="E450" s="9">
        <v>10334.92</v>
      </c>
      <c r="F450" s="30"/>
      <c r="G450" s="29"/>
      <c r="H450" s="31"/>
    </row>
    <row r="451" spans="1:8" ht="15.75" x14ac:dyDescent="0.25">
      <c r="A451" s="7" t="s">
        <v>605</v>
      </c>
      <c r="B451" s="6">
        <v>44250</v>
      </c>
      <c r="C451" s="7" t="s">
        <v>395</v>
      </c>
      <c r="D451" s="7" t="s">
        <v>254</v>
      </c>
      <c r="E451" s="9">
        <f>34931.37+6287.65</f>
        <v>41219.020000000004</v>
      </c>
      <c r="F451" s="30"/>
      <c r="G451" s="29"/>
      <c r="H451" s="31"/>
    </row>
    <row r="452" spans="1:8" ht="15.75" x14ac:dyDescent="0.25">
      <c r="A452" s="7" t="s">
        <v>606</v>
      </c>
      <c r="B452" s="6">
        <v>44250</v>
      </c>
      <c r="C452" s="7" t="s">
        <v>395</v>
      </c>
      <c r="D452" s="7" t="s">
        <v>254</v>
      </c>
      <c r="E452" s="9">
        <v>9626.92</v>
      </c>
      <c r="F452" s="30"/>
      <c r="G452" s="29"/>
      <c r="H452" s="31"/>
    </row>
    <row r="453" spans="1:8" ht="15.75" x14ac:dyDescent="0.25">
      <c r="A453" s="7" t="s">
        <v>218</v>
      </c>
      <c r="B453" s="6">
        <v>44250</v>
      </c>
      <c r="C453" s="7" t="s">
        <v>395</v>
      </c>
      <c r="D453" s="7" t="s">
        <v>254</v>
      </c>
      <c r="E453" s="9">
        <v>83151.83</v>
      </c>
      <c r="F453" s="30"/>
      <c r="G453" s="29"/>
      <c r="H453" s="31"/>
    </row>
    <row r="454" spans="1:8" ht="15.75" x14ac:dyDescent="0.25">
      <c r="A454" s="7" t="s">
        <v>607</v>
      </c>
      <c r="B454" s="6">
        <v>44250</v>
      </c>
      <c r="C454" s="7" t="s">
        <v>395</v>
      </c>
      <c r="D454" s="7" t="s">
        <v>254</v>
      </c>
      <c r="E454" s="9">
        <v>10018.209999999999</v>
      </c>
      <c r="F454" s="30"/>
      <c r="G454" s="29"/>
      <c r="H454" s="31"/>
    </row>
    <row r="455" spans="1:8" ht="15.75" x14ac:dyDescent="0.25">
      <c r="A455" s="7" t="s">
        <v>608</v>
      </c>
      <c r="B455" s="6">
        <v>44250</v>
      </c>
      <c r="C455" s="7" t="s">
        <v>395</v>
      </c>
      <c r="D455" s="7" t="s">
        <v>254</v>
      </c>
      <c r="E455" s="9">
        <v>10181.120000000001</v>
      </c>
      <c r="F455" s="30"/>
      <c r="G455" s="29"/>
      <c r="H455" s="31"/>
    </row>
    <row r="456" spans="1:8" ht="15.75" x14ac:dyDescent="0.25">
      <c r="A456" s="7" t="s">
        <v>609</v>
      </c>
      <c r="B456" s="6">
        <v>44250</v>
      </c>
      <c r="C456" s="7" t="s">
        <v>395</v>
      </c>
      <c r="D456" s="7" t="s">
        <v>254</v>
      </c>
      <c r="E456" s="9">
        <v>19087.64</v>
      </c>
      <c r="F456" s="30"/>
      <c r="G456" s="29"/>
      <c r="H456" s="31"/>
    </row>
    <row r="457" spans="1:8" ht="15.75" x14ac:dyDescent="0.25">
      <c r="A457" s="7" t="s">
        <v>610</v>
      </c>
      <c r="B457" s="6">
        <v>44250</v>
      </c>
      <c r="C457" s="7" t="s">
        <v>395</v>
      </c>
      <c r="D457" s="7" t="s">
        <v>254</v>
      </c>
      <c r="E457" s="9">
        <v>37626.839999999997</v>
      </c>
      <c r="F457" s="30"/>
      <c r="G457" s="29"/>
      <c r="H457" s="31"/>
    </row>
    <row r="458" spans="1:8" ht="15.75" x14ac:dyDescent="0.25">
      <c r="A458" s="7" t="s">
        <v>611</v>
      </c>
      <c r="B458" s="6">
        <v>44250</v>
      </c>
      <c r="C458" s="7" t="s">
        <v>395</v>
      </c>
      <c r="D458" s="7" t="s">
        <v>254</v>
      </c>
      <c r="E458" s="9">
        <v>15281.17</v>
      </c>
      <c r="F458" s="30"/>
      <c r="G458" s="29"/>
      <c r="H458" s="31"/>
    </row>
    <row r="459" spans="1:8" ht="15.75" x14ac:dyDescent="0.25">
      <c r="A459" s="7" t="s">
        <v>612</v>
      </c>
      <c r="B459" s="6">
        <v>44250</v>
      </c>
      <c r="C459" s="7" t="s">
        <v>395</v>
      </c>
      <c r="D459" s="7" t="s">
        <v>254</v>
      </c>
      <c r="E459" s="9">
        <v>10161.43</v>
      </c>
      <c r="F459" s="30"/>
      <c r="G459" s="29"/>
      <c r="H459" s="31"/>
    </row>
    <row r="460" spans="1:8" ht="15.75" x14ac:dyDescent="0.25">
      <c r="A460" s="7" t="s">
        <v>613</v>
      </c>
      <c r="B460" s="6">
        <v>44250</v>
      </c>
      <c r="C460" s="7" t="s">
        <v>395</v>
      </c>
      <c r="D460" s="7" t="s">
        <v>254</v>
      </c>
      <c r="E460" s="9">
        <v>9783.83</v>
      </c>
      <c r="F460" s="30"/>
      <c r="G460" s="29"/>
      <c r="H460" s="31"/>
    </row>
    <row r="461" spans="1:8" ht="15.75" x14ac:dyDescent="0.25">
      <c r="A461" s="7" t="s">
        <v>614</v>
      </c>
      <c r="B461" s="6">
        <v>44250</v>
      </c>
      <c r="C461" s="7" t="s">
        <v>395</v>
      </c>
      <c r="D461" s="7" t="s">
        <v>254</v>
      </c>
      <c r="E461" s="9">
        <v>10783.97</v>
      </c>
      <c r="F461" s="30"/>
      <c r="G461" s="29"/>
      <c r="H461" s="31"/>
    </row>
    <row r="462" spans="1:8" ht="15.75" x14ac:dyDescent="0.25">
      <c r="A462" s="7" t="s">
        <v>615</v>
      </c>
      <c r="B462" s="6">
        <v>44250</v>
      </c>
      <c r="C462" s="7" t="s">
        <v>395</v>
      </c>
      <c r="D462" s="7" t="s">
        <v>254</v>
      </c>
      <c r="E462" s="9">
        <v>10325.719999999999</v>
      </c>
      <c r="F462" s="30"/>
      <c r="G462" s="29"/>
      <c r="H462" s="31"/>
    </row>
    <row r="463" spans="1:8" ht="15.75" x14ac:dyDescent="0.25">
      <c r="A463" s="7" t="s">
        <v>616</v>
      </c>
      <c r="B463" s="6">
        <v>44250</v>
      </c>
      <c r="C463" s="7" t="s">
        <v>395</v>
      </c>
      <c r="D463" s="7" t="s">
        <v>254</v>
      </c>
      <c r="E463" s="9">
        <v>10558.72</v>
      </c>
      <c r="F463" s="30"/>
      <c r="G463" s="29"/>
      <c r="H463" s="31"/>
    </row>
    <row r="464" spans="1:8" ht="15.75" x14ac:dyDescent="0.25">
      <c r="A464" s="7" t="s">
        <v>617</v>
      </c>
      <c r="B464" s="6">
        <v>44250</v>
      </c>
      <c r="C464" s="7" t="s">
        <v>395</v>
      </c>
      <c r="D464" s="7" t="s">
        <v>254</v>
      </c>
      <c r="E464" s="9">
        <v>9745.23</v>
      </c>
      <c r="F464" s="30"/>
      <c r="G464" s="29"/>
      <c r="H464" s="31"/>
    </row>
    <row r="465" spans="1:8" ht="15.75" x14ac:dyDescent="0.25">
      <c r="A465" s="7" t="s">
        <v>618</v>
      </c>
      <c r="B465" s="6">
        <v>44250</v>
      </c>
      <c r="C465" s="7" t="s">
        <v>395</v>
      </c>
      <c r="D465" s="7" t="s">
        <v>254</v>
      </c>
      <c r="E465" s="9">
        <v>18504.95</v>
      </c>
      <c r="F465" s="30"/>
      <c r="G465" s="29"/>
      <c r="H465" s="31"/>
    </row>
    <row r="466" spans="1:8" ht="15.75" x14ac:dyDescent="0.25">
      <c r="A466" s="7" t="s">
        <v>619</v>
      </c>
      <c r="B466" s="6">
        <v>44250</v>
      </c>
      <c r="C466" s="7" t="s">
        <v>395</v>
      </c>
      <c r="D466" s="7" t="s">
        <v>254</v>
      </c>
      <c r="E466" s="9">
        <v>25001.52</v>
      </c>
      <c r="F466" s="30"/>
      <c r="G466" s="29"/>
      <c r="H466" s="31"/>
    </row>
    <row r="467" spans="1:8" ht="15.75" x14ac:dyDescent="0.25">
      <c r="A467" s="7" t="s">
        <v>620</v>
      </c>
      <c r="B467" s="6">
        <v>44250</v>
      </c>
      <c r="C467" s="7" t="s">
        <v>395</v>
      </c>
      <c r="D467" s="7" t="s">
        <v>254</v>
      </c>
      <c r="E467" s="9">
        <v>4720</v>
      </c>
      <c r="F467" s="30"/>
      <c r="G467" s="29"/>
      <c r="H467" s="31"/>
    </row>
    <row r="468" spans="1:8" ht="15.75" x14ac:dyDescent="0.25">
      <c r="A468" s="7" t="s">
        <v>621</v>
      </c>
      <c r="B468" s="6">
        <v>44250</v>
      </c>
      <c r="C468" s="7" t="s">
        <v>395</v>
      </c>
      <c r="D468" s="7" t="s">
        <v>254</v>
      </c>
      <c r="E468" s="9">
        <v>10103.379999999999</v>
      </c>
      <c r="F468" s="30"/>
      <c r="G468" s="29"/>
      <c r="H468" s="31"/>
    </row>
    <row r="469" spans="1:8" ht="15.75" x14ac:dyDescent="0.25">
      <c r="A469" s="7" t="s">
        <v>622</v>
      </c>
      <c r="B469" s="6">
        <v>44250</v>
      </c>
      <c r="C469" s="7" t="s">
        <v>395</v>
      </c>
      <c r="D469" s="7" t="s">
        <v>254</v>
      </c>
      <c r="E469" s="9">
        <f>8113.9+1460.5</f>
        <v>9574.4</v>
      </c>
      <c r="F469" s="30"/>
      <c r="G469" s="29"/>
      <c r="H469" s="31"/>
    </row>
    <row r="470" spans="1:8" ht="15.75" x14ac:dyDescent="0.25">
      <c r="A470" s="7" t="s">
        <v>623</v>
      </c>
      <c r="B470" s="6">
        <v>44250</v>
      </c>
      <c r="C470" s="7" t="s">
        <v>395</v>
      </c>
      <c r="D470" s="7" t="s">
        <v>254</v>
      </c>
      <c r="E470" s="9">
        <f>8113.9+1460.5</f>
        <v>9574.4</v>
      </c>
      <c r="F470" s="30"/>
      <c r="G470" s="29"/>
      <c r="H470" s="31"/>
    </row>
    <row r="471" spans="1:8" ht="15.75" x14ac:dyDescent="0.25">
      <c r="A471" s="7" t="s">
        <v>624</v>
      </c>
      <c r="B471" s="6">
        <v>44250</v>
      </c>
      <c r="C471" s="7" t="s">
        <v>395</v>
      </c>
      <c r="D471" s="7" t="s">
        <v>254</v>
      </c>
      <c r="E471" s="9">
        <f>8113.9+1460.5</f>
        <v>9574.4</v>
      </c>
      <c r="F471" s="30"/>
      <c r="G471" s="29"/>
      <c r="H471" s="31"/>
    </row>
    <row r="472" spans="1:8" ht="15.75" x14ac:dyDescent="0.25">
      <c r="A472" s="7" t="s">
        <v>625</v>
      </c>
      <c r="B472" s="6">
        <v>44250</v>
      </c>
      <c r="C472" s="7" t="s">
        <v>395</v>
      </c>
      <c r="D472" s="7" t="s">
        <v>254</v>
      </c>
      <c r="E472" s="9">
        <v>9644.49</v>
      </c>
      <c r="F472" s="30"/>
      <c r="G472" s="29"/>
      <c r="H472" s="31"/>
    </row>
    <row r="473" spans="1:8" ht="15.75" x14ac:dyDescent="0.25">
      <c r="A473" s="7" t="s">
        <v>626</v>
      </c>
      <c r="B473" s="6">
        <v>44250</v>
      </c>
      <c r="C473" s="7" t="s">
        <v>395</v>
      </c>
      <c r="D473" s="7" t="s">
        <v>254</v>
      </c>
      <c r="E473" s="9">
        <v>10352.49</v>
      </c>
      <c r="F473" s="30"/>
      <c r="G473" s="29"/>
      <c r="H473" s="31"/>
    </row>
    <row r="474" spans="1:8" ht="15.75" x14ac:dyDescent="0.25">
      <c r="A474" s="7" t="s">
        <v>627</v>
      </c>
      <c r="B474" s="6">
        <v>44250</v>
      </c>
      <c r="C474" s="7" t="s">
        <v>395</v>
      </c>
      <c r="D474" s="7" t="s">
        <v>254</v>
      </c>
      <c r="E474" s="9">
        <v>9644.49</v>
      </c>
      <c r="F474" s="30"/>
      <c r="G474" s="29"/>
      <c r="H474" s="31"/>
    </row>
    <row r="475" spans="1:8" ht="15.75" x14ac:dyDescent="0.25">
      <c r="A475" s="7" t="s">
        <v>628</v>
      </c>
      <c r="B475" s="6">
        <v>44250</v>
      </c>
      <c r="C475" s="7" t="s">
        <v>395</v>
      </c>
      <c r="D475" s="7" t="s">
        <v>254</v>
      </c>
      <c r="E475" s="9">
        <v>9745.6299999999992</v>
      </c>
      <c r="F475" s="30"/>
      <c r="G475" s="29"/>
      <c r="H475" s="31"/>
    </row>
    <row r="476" spans="1:8" ht="15.75" x14ac:dyDescent="0.25">
      <c r="A476" s="7" t="s">
        <v>629</v>
      </c>
      <c r="B476" s="6">
        <v>44250</v>
      </c>
      <c r="C476" s="7" t="s">
        <v>395</v>
      </c>
      <c r="D476" s="7" t="s">
        <v>254</v>
      </c>
      <c r="E476" s="9">
        <v>19697.72</v>
      </c>
      <c r="F476" s="30"/>
      <c r="G476" s="29"/>
      <c r="H476" s="31"/>
    </row>
    <row r="477" spans="1:8" ht="15.75" x14ac:dyDescent="0.25">
      <c r="A477" s="7" t="s">
        <v>630</v>
      </c>
      <c r="B477" s="6">
        <v>44250</v>
      </c>
      <c r="C477" s="7" t="s">
        <v>395</v>
      </c>
      <c r="D477" s="7" t="s">
        <v>254</v>
      </c>
      <c r="E477" s="9">
        <v>41857.74</v>
      </c>
      <c r="F477" s="30"/>
      <c r="G477" s="29"/>
      <c r="H477" s="31"/>
    </row>
    <row r="478" spans="1:8" ht="15.75" x14ac:dyDescent="0.25">
      <c r="A478" s="7" t="s">
        <v>631</v>
      </c>
      <c r="B478" s="6">
        <v>44250</v>
      </c>
      <c r="C478" s="7" t="s">
        <v>395</v>
      </c>
      <c r="D478" s="7" t="s">
        <v>254</v>
      </c>
      <c r="E478" s="9">
        <v>9277.3700000000008</v>
      </c>
      <c r="F478" s="30"/>
      <c r="G478" s="29"/>
      <c r="H478" s="31"/>
    </row>
    <row r="479" spans="1:8" ht="15.75" x14ac:dyDescent="0.25">
      <c r="A479" s="7" t="s">
        <v>632</v>
      </c>
      <c r="B479" s="6">
        <v>44250</v>
      </c>
      <c r="C479" s="7" t="s">
        <v>395</v>
      </c>
      <c r="D479" s="7" t="s">
        <v>254</v>
      </c>
      <c r="E479" s="9">
        <v>9433.4</v>
      </c>
      <c r="F479" s="30"/>
      <c r="G479" s="29"/>
      <c r="H479" s="31"/>
    </row>
    <row r="480" spans="1:8" ht="15.75" x14ac:dyDescent="0.25">
      <c r="A480" s="7" t="s">
        <v>633</v>
      </c>
      <c r="B480" s="6">
        <v>44250</v>
      </c>
      <c r="C480" s="7" t="s">
        <v>395</v>
      </c>
      <c r="D480" s="7" t="s">
        <v>254</v>
      </c>
      <c r="E480" s="9">
        <v>1007.98</v>
      </c>
      <c r="F480" s="30"/>
      <c r="G480" s="29"/>
      <c r="H480" s="31"/>
    </row>
    <row r="481" spans="1:8" ht="15.75" x14ac:dyDescent="0.25">
      <c r="A481" s="7" t="s">
        <v>634</v>
      </c>
      <c r="B481" s="6">
        <v>44250</v>
      </c>
      <c r="C481" s="7" t="s">
        <v>395</v>
      </c>
      <c r="D481" s="7" t="s">
        <v>254</v>
      </c>
      <c r="E481" s="9">
        <v>10352.49</v>
      </c>
      <c r="F481" s="30"/>
      <c r="G481" s="29"/>
      <c r="H481" s="31"/>
    </row>
    <row r="482" spans="1:8" ht="15.75" x14ac:dyDescent="0.25">
      <c r="A482" s="7" t="s">
        <v>635</v>
      </c>
      <c r="B482" s="6">
        <v>44250</v>
      </c>
      <c r="C482" s="7" t="s">
        <v>395</v>
      </c>
      <c r="D482" s="7" t="s">
        <v>254</v>
      </c>
      <c r="E482" s="9">
        <v>29187.88</v>
      </c>
      <c r="F482" s="30"/>
      <c r="G482" s="29"/>
      <c r="H482" s="31"/>
    </row>
    <row r="483" spans="1:8" ht="15.75" x14ac:dyDescent="0.25">
      <c r="A483" s="7" t="s">
        <v>636</v>
      </c>
      <c r="B483" s="6">
        <v>44250</v>
      </c>
      <c r="C483" s="7" t="s">
        <v>395</v>
      </c>
      <c r="D483" s="7" t="s">
        <v>254</v>
      </c>
      <c r="E483" s="9">
        <v>40092.18</v>
      </c>
      <c r="F483" s="30"/>
      <c r="G483" s="29"/>
      <c r="H483" s="31"/>
    </row>
    <row r="484" spans="1:8" ht="15.75" x14ac:dyDescent="0.25">
      <c r="A484" s="7" t="s">
        <v>637</v>
      </c>
      <c r="B484" s="6">
        <v>44250</v>
      </c>
      <c r="C484" s="7" t="s">
        <v>395</v>
      </c>
      <c r="D484" s="7" t="s">
        <v>254</v>
      </c>
      <c r="E484" s="9">
        <v>57382.54</v>
      </c>
      <c r="F484" s="30"/>
      <c r="G484" s="29"/>
      <c r="H484" s="31"/>
    </row>
    <row r="485" spans="1:8" ht="15.75" x14ac:dyDescent="0.25">
      <c r="A485" s="7" t="s">
        <v>638</v>
      </c>
      <c r="B485" s="6">
        <v>44250</v>
      </c>
      <c r="C485" s="7" t="s">
        <v>395</v>
      </c>
      <c r="D485" s="7" t="s">
        <v>254</v>
      </c>
      <c r="E485" s="9">
        <v>10491.83</v>
      </c>
      <c r="F485" s="30"/>
      <c r="G485" s="29"/>
      <c r="H485" s="31"/>
    </row>
    <row r="486" spans="1:8" ht="15.75" x14ac:dyDescent="0.25">
      <c r="A486" s="7" t="s">
        <v>639</v>
      </c>
      <c r="B486" s="6">
        <v>44250</v>
      </c>
      <c r="C486" s="7" t="s">
        <v>395</v>
      </c>
      <c r="D486" s="7" t="s">
        <v>254</v>
      </c>
      <c r="E486" s="9">
        <v>17920.830000000002</v>
      </c>
      <c r="F486" s="30"/>
      <c r="G486" s="29"/>
      <c r="H486" s="31"/>
    </row>
    <row r="487" spans="1:8" ht="15.75" x14ac:dyDescent="0.25">
      <c r="A487" s="7" t="s">
        <v>640</v>
      </c>
      <c r="B487" s="6">
        <v>44250</v>
      </c>
      <c r="C487" s="7" t="s">
        <v>395</v>
      </c>
      <c r="D487" s="7" t="s">
        <v>254</v>
      </c>
      <c r="E487" s="9">
        <v>9363.65</v>
      </c>
      <c r="F487" s="30"/>
      <c r="G487" s="29"/>
      <c r="H487" s="31"/>
    </row>
    <row r="488" spans="1:8" ht="15.75" x14ac:dyDescent="0.25">
      <c r="A488" s="7" t="s">
        <v>641</v>
      </c>
      <c r="B488" s="6">
        <v>44250</v>
      </c>
      <c r="C488" s="7" t="s">
        <v>395</v>
      </c>
      <c r="D488" s="7" t="s">
        <v>254</v>
      </c>
      <c r="E488" s="9">
        <v>37337.19</v>
      </c>
      <c r="F488" s="30"/>
      <c r="G488" s="29"/>
      <c r="H488" s="31"/>
    </row>
    <row r="489" spans="1:8" ht="15.75" x14ac:dyDescent="0.25">
      <c r="A489" s="7" t="s">
        <v>642</v>
      </c>
      <c r="B489" s="6">
        <v>44250</v>
      </c>
      <c r="C489" s="7" t="s">
        <v>395</v>
      </c>
      <c r="D489" s="7" t="s">
        <v>254</v>
      </c>
      <c r="E489" s="9">
        <f>34740.22+3523.24</f>
        <v>38263.46</v>
      </c>
      <c r="F489" s="30"/>
      <c r="G489" s="29"/>
      <c r="H489" s="31"/>
    </row>
    <row r="490" spans="1:8" ht="15.75" x14ac:dyDescent="0.25">
      <c r="A490" s="7" t="s">
        <v>643</v>
      </c>
      <c r="B490" s="6">
        <v>44250</v>
      </c>
      <c r="C490" s="7" t="s">
        <v>395</v>
      </c>
      <c r="D490" s="7" t="s">
        <v>254</v>
      </c>
      <c r="E490" s="9">
        <v>14219.19</v>
      </c>
      <c r="F490" s="30"/>
      <c r="G490" s="29"/>
      <c r="H490" s="31"/>
    </row>
    <row r="491" spans="1:8" ht="15.75" x14ac:dyDescent="0.25">
      <c r="A491" s="7" t="s">
        <v>644</v>
      </c>
      <c r="B491" s="6">
        <v>44250</v>
      </c>
      <c r="C491" s="7" t="s">
        <v>395</v>
      </c>
      <c r="D491" s="7" t="s">
        <v>254</v>
      </c>
      <c r="E491" s="9">
        <f>1455.6+8086.65</f>
        <v>9542.25</v>
      </c>
      <c r="F491" s="30"/>
      <c r="G491" s="29"/>
      <c r="H491" s="31"/>
    </row>
    <row r="492" spans="1:8" ht="15.75" x14ac:dyDescent="0.25">
      <c r="A492" s="7" t="s">
        <v>645</v>
      </c>
      <c r="B492" s="6">
        <v>44250</v>
      </c>
      <c r="C492" s="7" t="s">
        <v>395</v>
      </c>
      <c r="D492" s="7" t="s">
        <v>254</v>
      </c>
      <c r="E492" s="9">
        <v>9359.8799999999992</v>
      </c>
      <c r="F492" s="30"/>
      <c r="G492" s="29"/>
      <c r="H492" s="31"/>
    </row>
    <row r="493" spans="1:8" ht="15.75" x14ac:dyDescent="0.25">
      <c r="A493" s="7" t="s">
        <v>646</v>
      </c>
      <c r="B493" s="6">
        <v>44250</v>
      </c>
      <c r="C493" s="7" t="s">
        <v>395</v>
      </c>
      <c r="D493" s="7" t="s">
        <v>254</v>
      </c>
      <c r="E493" s="9">
        <f>7772.1+1398.26</f>
        <v>9170.36</v>
      </c>
      <c r="F493" s="30"/>
      <c r="G493" s="29"/>
      <c r="H493" s="31"/>
    </row>
    <row r="494" spans="1:8" ht="15.75" x14ac:dyDescent="0.25">
      <c r="A494" s="7" t="s">
        <v>647</v>
      </c>
      <c r="B494" s="6">
        <v>44250</v>
      </c>
      <c r="C494" s="7" t="s">
        <v>395</v>
      </c>
      <c r="D494" s="7" t="s">
        <v>254</v>
      </c>
      <c r="E494" s="9">
        <f>7772.1+1398.98</f>
        <v>9171.08</v>
      </c>
      <c r="F494" s="30"/>
      <c r="G494" s="29"/>
      <c r="H494" s="31"/>
    </row>
    <row r="495" spans="1:8" ht="15.75" x14ac:dyDescent="0.25">
      <c r="A495" s="7" t="s">
        <v>648</v>
      </c>
      <c r="B495" s="6">
        <v>44250</v>
      </c>
      <c r="C495" s="7" t="s">
        <v>395</v>
      </c>
      <c r="D495" s="7" t="s">
        <v>254</v>
      </c>
      <c r="E495" s="9">
        <v>9359.8799999999992</v>
      </c>
      <c r="F495" s="30"/>
      <c r="G495" s="29"/>
      <c r="H495" s="31"/>
    </row>
    <row r="496" spans="1:8" ht="15.75" x14ac:dyDescent="0.25">
      <c r="A496" s="7" t="s">
        <v>649</v>
      </c>
      <c r="B496" s="6">
        <v>44250</v>
      </c>
      <c r="C496" s="7" t="s">
        <v>395</v>
      </c>
      <c r="D496" s="7" t="s">
        <v>254</v>
      </c>
      <c r="E496" s="9">
        <f>20102.96+3610.53</f>
        <v>23713.489999999998</v>
      </c>
      <c r="F496" s="30"/>
      <c r="G496" s="29"/>
      <c r="H496" s="31"/>
    </row>
    <row r="497" spans="1:8" ht="15.75" x14ac:dyDescent="0.25">
      <c r="A497" s="7" t="s">
        <v>650</v>
      </c>
      <c r="B497" s="6">
        <v>44250</v>
      </c>
      <c r="C497" s="7" t="s">
        <v>395</v>
      </c>
      <c r="D497" s="7" t="s">
        <v>254</v>
      </c>
      <c r="E497" s="9">
        <v>9359.8799999999992</v>
      </c>
      <c r="F497" s="30"/>
      <c r="G497" s="29"/>
      <c r="H497" s="31"/>
    </row>
    <row r="498" spans="1:8" ht="15.75" x14ac:dyDescent="0.25">
      <c r="A498" s="7" t="s">
        <v>651</v>
      </c>
      <c r="B498" s="6">
        <v>44250</v>
      </c>
      <c r="C498" s="7" t="s">
        <v>395</v>
      </c>
      <c r="D498" s="7" t="s">
        <v>254</v>
      </c>
      <c r="E498" s="9">
        <v>24508.68</v>
      </c>
      <c r="F498" s="30"/>
      <c r="G498" s="29"/>
      <c r="H498" s="31"/>
    </row>
    <row r="499" spans="1:8" ht="15.75" x14ac:dyDescent="0.25">
      <c r="A499" s="7" t="s">
        <v>652</v>
      </c>
      <c r="B499" s="6">
        <v>44250</v>
      </c>
      <c r="C499" s="7" t="s">
        <v>395</v>
      </c>
      <c r="D499" s="7" t="s">
        <v>254</v>
      </c>
      <c r="E499" s="9">
        <f>7772.1+1398.95</f>
        <v>9171.0500000000011</v>
      </c>
      <c r="F499" s="30"/>
      <c r="G499" s="29"/>
      <c r="H499" s="31"/>
    </row>
    <row r="500" spans="1:8" ht="15.75" x14ac:dyDescent="0.25">
      <c r="A500" s="7" t="s">
        <v>653</v>
      </c>
      <c r="B500" s="6">
        <v>44250</v>
      </c>
      <c r="C500" s="7" t="s">
        <v>395</v>
      </c>
      <c r="D500" s="7" t="s">
        <v>254</v>
      </c>
      <c r="E500" s="9">
        <v>9359.8799999999992</v>
      </c>
      <c r="F500" s="30"/>
      <c r="G500" s="29"/>
      <c r="H500" s="31"/>
    </row>
    <row r="501" spans="1:8" ht="15.75" x14ac:dyDescent="0.25">
      <c r="A501" s="7" t="s">
        <v>605</v>
      </c>
      <c r="B501" s="6">
        <v>44250</v>
      </c>
      <c r="C501" s="7" t="s">
        <v>395</v>
      </c>
      <c r="D501" s="7" t="s">
        <v>254</v>
      </c>
      <c r="E501" s="9">
        <v>9763.2000000000007</v>
      </c>
      <c r="F501" s="30"/>
      <c r="G501" s="29"/>
      <c r="H501" s="31"/>
    </row>
    <row r="502" spans="1:8" ht="15.75" x14ac:dyDescent="0.25">
      <c r="A502" s="7" t="s">
        <v>654</v>
      </c>
      <c r="B502" s="6">
        <v>44250</v>
      </c>
      <c r="C502" s="7" t="s">
        <v>395</v>
      </c>
      <c r="D502" s="7" t="s">
        <v>254</v>
      </c>
      <c r="E502" s="9">
        <v>39232.720000000001</v>
      </c>
      <c r="F502" s="30"/>
      <c r="G502" s="29"/>
      <c r="H502" s="31"/>
    </row>
    <row r="503" spans="1:8" ht="15.75" x14ac:dyDescent="0.25">
      <c r="A503" s="7" t="s">
        <v>655</v>
      </c>
      <c r="B503" s="6">
        <v>44250</v>
      </c>
      <c r="C503" s="7" t="s">
        <v>395</v>
      </c>
      <c r="D503" s="7" t="s">
        <v>254</v>
      </c>
      <c r="E503" s="9">
        <v>23817.3</v>
      </c>
      <c r="F503" s="30"/>
      <c r="G503" s="29"/>
      <c r="H503" s="31"/>
    </row>
    <row r="504" spans="1:8" ht="15.75" x14ac:dyDescent="0.25">
      <c r="A504" s="7" t="s">
        <v>656</v>
      </c>
      <c r="B504" s="6">
        <v>44250</v>
      </c>
      <c r="C504" s="7" t="s">
        <v>395</v>
      </c>
      <c r="D504" s="7" t="s">
        <v>254</v>
      </c>
      <c r="E504" s="9">
        <v>10558.72</v>
      </c>
      <c r="F504" s="30"/>
      <c r="G504" s="29"/>
      <c r="H504" s="31"/>
    </row>
    <row r="505" spans="1:8" ht="15.75" x14ac:dyDescent="0.25">
      <c r="A505" s="7" t="s">
        <v>657</v>
      </c>
      <c r="B505" s="6">
        <v>44271</v>
      </c>
      <c r="C505" s="7" t="s">
        <v>395</v>
      </c>
      <c r="D505" s="7" t="s">
        <v>254</v>
      </c>
      <c r="E505" s="9">
        <v>25117.08</v>
      </c>
      <c r="F505" s="30"/>
      <c r="G505" s="29"/>
      <c r="H505" s="31"/>
    </row>
    <row r="506" spans="1:8" ht="15.75" x14ac:dyDescent="0.25">
      <c r="A506" s="7" t="s">
        <v>658</v>
      </c>
      <c r="B506" s="6">
        <v>44271</v>
      </c>
      <c r="C506" s="7" t="s">
        <v>395</v>
      </c>
      <c r="D506" s="7" t="s">
        <v>254</v>
      </c>
      <c r="E506" s="9">
        <v>9541.76</v>
      </c>
      <c r="F506" s="30"/>
      <c r="G506" s="29"/>
      <c r="H506" s="31"/>
    </row>
    <row r="507" spans="1:8" ht="15.75" x14ac:dyDescent="0.25">
      <c r="A507" s="7" t="s">
        <v>659</v>
      </c>
      <c r="B507" s="6">
        <v>44271</v>
      </c>
      <c r="C507" s="7" t="s">
        <v>395</v>
      </c>
      <c r="D507" s="7" t="s">
        <v>254</v>
      </c>
      <c r="E507" s="9">
        <v>9343.81</v>
      </c>
      <c r="F507" s="30"/>
      <c r="G507" s="29"/>
      <c r="H507" s="31"/>
    </row>
    <row r="508" spans="1:8" ht="15.75" x14ac:dyDescent="0.25">
      <c r="A508" s="7" t="s">
        <v>660</v>
      </c>
      <c r="B508" s="6">
        <v>44271</v>
      </c>
      <c r="C508" s="7" t="s">
        <v>395</v>
      </c>
      <c r="D508" s="7" t="s">
        <v>254</v>
      </c>
      <c r="E508" s="9">
        <v>10136</v>
      </c>
      <c r="F508" s="30"/>
      <c r="G508" s="29"/>
      <c r="H508" s="31"/>
    </row>
    <row r="509" spans="1:8" ht="15.75" x14ac:dyDescent="0.25">
      <c r="A509" s="7" t="s">
        <v>661</v>
      </c>
      <c r="B509" s="6">
        <v>44271</v>
      </c>
      <c r="C509" s="7" t="s">
        <v>395</v>
      </c>
      <c r="D509" s="7" t="s">
        <v>254</v>
      </c>
      <c r="E509" s="9">
        <v>51326.93</v>
      </c>
      <c r="F509" s="30"/>
      <c r="G509" s="29"/>
      <c r="H509" s="31"/>
    </row>
    <row r="510" spans="1:8" ht="15.75" x14ac:dyDescent="0.25">
      <c r="A510" s="7" t="s">
        <v>662</v>
      </c>
      <c r="B510" s="6">
        <v>44271</v>
      </c>
      <c r="C510" s="7" t="s">
        <v>395</v>
      </c>
      <c r="D510" s="7" t="s">
        <v>254</v>
      </c>
      <c r="E510" s="9">
        <v>13440</v>
      </c>
      <c r="F510" s="30"/>
      <c r="G510" s="29"/>
      <c r="H510" s="31"/>
    </row>
    <row r="511" spans="1:8" ht="15.75" x14ac:dyDescent="0.25">
      <c r="A511" s="7" t="s">
        <v>663</v>
      </c>
      <c r="B511" s="6">
        <v>44271</v>
      </c>
      <c r="C511" s="7" t="s">
        <v>395</v>
      </c>
      <c r="D511" s="7" t="s">
        <v>254</v>
      </c>
      <c r="E511" s="9">
        <v>9944.98</v>
      </c>
      <c r="F511" s="30"/>
      <c r="G511" s="29"/>
      <c r="H511" s="31"/>
    </row>
    <row r="512" spans="1:8" ht="15.75" x14ac:dyDescent="0.25">
      <c r="A512" s="7" t="s">
        <v>664</v>
      </c>
      <c r="B512" s="6">
        <v>44271</v>
      </c>
      <c r="C512" s="7" t="s">
        <v>395</v>
      </c>
      <c r="D512" s="7" t="s">
        <v>254</v>
      </c>
      <c r="E512" s="9">
        <f>2263.19+12573.3</f>
        <v>14836.49</v>
      </c>
      <c r="F512" s="30"/>
      <c r="G512" s="29"/>
      <c r="H512" s="31"/>
    </row>
    <row r="513" spans="1:8" ht="15.75" x14ac:dyDescent="0.25">
      <c r="A513" s="7" t="s">
        <v>665</v>
      </c>
      <c r="B513" s="6">
        <v>44271</v>
      </c>
      <c r="C513" s="7" t="s">
        <v>395</v>
      </c>
      <c r="D513" s="7" t="s">
        <v>254</v>
      </c>
      <c r="E513" s="9">
        <v>48651.01</v>
      </c>
      <c r="F513" s="30"/>
      <c r="G513" s="29"/>
      <c r="H513" s="31"/>
    </row>
    <row r="514" spans="1:8" ht="15.75" x14ac:dyDescent="0.25">
      <c r="A514" s="7" t="s">
        <v>666</v>
      </c>
      <c r="B514" s="6">
        <v>44271</v>
      </c>
      <c r="C514" s="7" t="s">
        <v>395</v>
      </c>
      <c r="D514" s="7" t="s">
        <v>254</v>
      </c>
      <c r="E514" s="9">
        <v>11398.8</v>
      </c>
      <c r="F514" s="30"/>
      <c r="G514" s="29"/>
      <c r="H514" s="31"/>
    </row>
    <row r="515" spans="1:8" ht="15.75" x14ac:dyDescent="0.25">
      <c r="A515" s="7" t="s">
        <v>667</v>
      </c>
      <c r="B515" s="6">
        <v>44271</v>
      </c>
      <c r="C515" s="7" t="s">
        <v>395</v>
      </c>
      <c r="D515" s="7" t="s">
        <v>254</v>
      </c>
      <c r="E515" s="9">
        <v>9694.0499999999993</v>
      </c>
      <c r="F515" s="30"/>
      <c r="G515" s="29"/>
      <c r="H515" s="31"/>
    </row>
    <row r="516" spans="1:8" ht="15.75" x14ac:dyDescent="0.25">
      <c r="A516" s="7" t="s">
        <v>668</v>
      </c>
      <c r="B516" s="6">
        <v>44271</v>
      </c>
      <c r="C516" s="7" t="s">
        <v>395</v>
      </c>
      <c r="D516" s="7" t="s">
        <v>254</v>
      </c>
      <c r="E516" s="9">
        <v>25140.6</v>
      </c>
      <c r="F516" s="30"/>
      <c r="G516" s="29"/>
      <c r="H516" s="31"/>
    </row>
    <row r="517" spans="1:8" ht="15.75" x14ac:dyDescent="0.25">
      <c r="A517" s="7" t="s">
        <v>669</v>
      </c>
      <c r="B517" s="6">
        <v>44271</v>
      </c>
      <c r="C517" s="7" t="s">
        <v>395</v>
      </c>
      <c r="D517" s="7" t="s">
        <v>254</v>
      </c>
      <c r="E517" s="9">
        <v>10071.65</v>
      </c>
      <c r="F517" s="30"/>
      <c r="G517" s="29"/>
      <c r="H517" s="31"/>
    </row>
    <row r="518" spans="1:8" ht="15.75" x14ac:dyDescent="0.25">
      <c r="A518" s="7" t="s">
        <v>670</v>
      </c>
      <c r="B518" s="6">
        <v>44271</v>
      </c>
      <c r="C518" s="7" t="s">
        <v>395</v>
      </c>
      <c r="D518" s="7" t="s">
        <v>254</v>
      </c>
      <c r="E518" s="9">
        <v>25140.6</v>
      </c>
      <c r="F518" s="30"/>
      <c r="G518" s="29"/>
      <c r="H518" s="31"/>
    </row>
    <row r="519" spans="1:8" ht="15.75" x14ac:dyDescent="0.25">
      <c r="A519" s="7" t="s">
        <v>671</v>
      </c>
      <c r="B519" s="6">
        <v>44271</v>
      </c>
      <c r="C519" s="7" t="s">
        <v>395</v>
      </c>
      <c r="D519" s="7" t="s">
        <v>254</v>
      </c>
      <c r="E519" s="9">
        <v>25178.65</v>
      </c>
      <c r="F519" s="30"/>
      <c r="G519" s="29"/>
      <c r="H519" s="31"/>
    </row>
    <row r="520" spans="1:8" ht="15.75" x14ac:dyDescent="0.25">
      <c r="A520" s="7" t="s">
        <v>672</v>
      </c>
      <c r="B520" s="6">
        <v>44250</v>
      </c>
      <c r="C520" s="7" t="s">
        <v>395</v>
      </c>
      <c r="D520" s="7" t="s">
        <v>254</v>
      </c>
      <c r="E520" s="9">
        <v>24496.11</v>
      </c>
      <c r="F520" s="30"/>
      <c r="G520" s="29"/>
      <c r="H520" s="31"/>
    </row>
    <row r="521" spans="1:8" ht="15.75" x14ac:dyDescent="0.25">
      <c r="A521" s="7" t="s">
        <v>673</v>
      </c>
      <c r="B521" s="6">
        <v>44250</v>
      </c>
      <c r="C521" s="7" t="s">
        <v>395</v>
      </c>
      <c r="D521" s="7" t="s">
        <v>254</v>
      </c>
      <c r="E521" s="9">
        <v>16423.04</v>
      </c>
      <c r="F521" s="30"/>
      <c r="G521" s="29"/>
      <c r="H521" s="31"/>
    </row>
    <row r="522" spans="1:8" ht="15.75" x14ac:dyDescent="0.25">
      <c r="A522" s="7" t="s">
        <v>674</v>
      </c>
      <c r="B522" s="6">
        <v>44250</v>
      </c>
      <c r="C522" s="7" t="s">
        <v>395</v>
      </c>
      <c r="D522" s="7" t="s">
        <v>254</v>
      </c>
      <c r="E522" s="9">
        <v>25553.16</v>
      </c>
      <c r="F522" s="30"/>
      <c r="G522" s="29"/>
      <c r="H522" s="31"/>
    </row>
    <row r="523" spans="1:8" ht="15.75" x14ac:dyDescent="0.25">
      <c r="A523" s="7" t="s">
        <v>675</v>
      </c>
      <c r="B523" s="6">
        <v>44250</v>
      </c>
      <c r="C523" s="7" t="s">
        <v>395</v>
      </c>
      <c r="D523" s="7" t="s">
        <v>254</v>
      </c>
      <c r="E523" s="9">
        <v>38318.75</v>
      </c>
      <c r="F523" s="30"/>
      <c r="G523" s="29"/>
      <c r="H523" s="31"/>
    </row>
    <row r="524" spans="1:8" ht="15.75" x14ac:dyDescent="0.25">
      <c r="A524" s="7" t="s">
        <v>676</v>
      </c>
      <c r="B524" s="6">
        <v>44195</v>
      </c>
      <c r="C524" s="7" t="s">
        <v>253</v>
      </c>
      <c r="D524" s="7" t="s">
        <v>254</v>
      </c>
      <c r="E524" s="9">
        <v>18098.75</v>
      </c>
      <c r="F524" s="30"/>
      <c r="G524" s="29"/>
      <c r="H524" s="31"/>
    </row>
    <row r="525" spans="1:8" ht="15.75" x14ac:dyDescent="0.25">
      <c r="A525" s="7" t="s">
        <v>677</v>
      </c>
      <c r="B525" s="6">
        <v>44202</v>
      </c>
      <c r="C525" s="7" t="s">
        <v>253</v>
      </c>
      <c r="D525" s="7" t="s">
        <v>254</v>
      </c>
      <c r="E525" s="9">
        <v>39545.879999999997</v>
      </c>
      <c r="F525" s="30"/>
      <c r="G525" s="29"/>
      <c r="H525" s="31"/>
    </row>
    <row r="526" spans="1:8" ht="15.75" x14ac:dyDescent="0.25">
      <c r="A526" s="7" t="s">
        <v>678</v>
      </c>
      <c r="B526" s="6">
        <v>44263</v>
      </c>
      <c r="C526" s="7" t="s">
        <v>253</v>
      </c>
      <c r="D526" s="7" t="s">
        <v>254</v>
      </c>
      <c r="E526" s="9">
        <v>115289.02</v>
      </c>
      <c r="F526" s="30"/>
      <c r="G526" s="29"/>
      <c r="H526" s="31"/>
    </row>
    <row r="527" spans="1:8" ht="15.75" x14ac:dyDescent="0.25">
      <c r="A527" s="7" t="s">
        <v>679</v>
      </c>
      <c r="B527" s="6">
        <v>44264</v>
      </c>
      <c r="C527" s="7" t="s">
        <v>253</v>
      </c>
      <c r="D527" s="7" t="s">
        <v>254</v>
      </c>
      <c r="E527" s="9">
        <v>119117.77</v>
      </c>
      <c r="F527" s="30"/>
      <c r="G527" s="29"/>
      <c r="H527" s="31"/>
    </row>
    <row r="528" spans="1:8" ht="15.75" x14ac:dyDescent="0.25">
      <c r="A528" s="7" t="s">
        <v>680</v>
      </c>
      <c r="B528" s="6">
        <v>44264</v>
      </c>
      <c r="C528" s="7" t="s">
        <v>253</v>
      </c>
      <c r="D528" s="7" t="s">
        <v>254</v>
      </c>
      <c r="E528" s="9">
        <v>199494.74</v>
      </c>
      <c r="F528" s="30"/>
      <c r="G528" s="29"/>
      <c r="H528" s="31"/>
    </row>
    <row r="529" spans="1:8" ht="15.75" x14ac:dyDescent="0.25">
      <c r="A529" s="7" t="s">
        <v>681</v>
      </c>
      <c r="B529" s="6">
        <v>44264</v>
      </c>
      <c r="C529" s="7" t="s">
        <v>253</v>
      </c>
      <c r="D529" s="7" t="s">
        <v>254</v>
      </c>
      <c r="E529" s="9">
        <v>172619.21</v>
      </c>
      <c r="F529" s="30"/>
      <c r="G529" s="29"/>
      <c r="H529" s="31"/>
    </row>
    <row r="530" spans="1:8" ht="15.75" x14ac:dyDescent="0.25">
      <c r="A530" s="7" t="s">
        <v>682</v>
      </c>
      <c r="B530" s="6">
        <v>44265</v>
      </c>
      <c r="C530" s="7" t="s">
        <v>253</v>
      </c>
      <c r="D530" s="7" t="s">
        <v>254</v>
      </c>
      <c r="E530" s="9">
        <v>67366.55</v>
      </c>
      <c r="F530" s="30"/>
      <c r="G530" s="29"/>
      <c r="H530" s="31"/>
    </row>
    <row r="531" spans="1:8" ht="15.75" x14ac:dyDescent="0.25">
      <c r="A531" s="7" t="s">
        <v>683</v>
      </c>
      <c r="B531" s="6">
        <v>44265</v>
      </c>
      <c r="C531" s="7" t="s">
        <v>253</v>
      </c>
      <c r="D531" s="7" t="s">
        <v>254</v>
      </c>
      <c r="E531" s="9">
        <v>146059.79</v>
      </c>
      <c r="F531" s="30"/>
      <c r="G531" s="29"/>
      <c r="H531" s="31"/>
    </row>
    <row r="532" spans="1:8" ht="15.75" x14ac:dyDescent="0.25">
      <c r="A532" s="7" t="s">
        <v>684</v>
      </c>
      <c r="B532" s="6">
        <v>44263</v>
      </c>
      <c r="C532" s="7" t="s">
        <v>253</v>
      </c>
      <c r="D532" s="7" t="s">
        <v>254</v>
      </c>
      <c r="E532" s="9">
        <v>77240.09</v>
      </c>
      <c r="F532" s="30"/>
      <c r="G532" s="29"/>
      <c r="H532" s="31"/>
    </row>
    <row r="533" spans="1:8" ht="15.75" x14ac:dyDescent="0.25">
      <c r="A533" s="7" t="s">
        <v>685</v>
      </c>
      <c r="B533" s="6">
        <v>44263</v>
      </c>
      <c r="C533" s="7" t="s">
        <v>253</v>
      </c>
      <c r="D533" s="7" t="s">
        <v>254</v>
      </c>
      <c r="E533" s="9">
        <v>43215.23</v>
      </c>
      <c r="F533" s="30"/>
      <c r="G533" s="29"/>
      <c r="H533" s="31"/>
    </row>
    <row r="534" spans="1:8" ht="15.75" x14ac:dyDescent="0.25">
      <c r="A534" s="7" t="s">
        <v>686</v>
      </c>
      <c r="B534" s="6">
        <v>44263</v>
      </c>
      <c r="C534" s="7" t="s">
        <v>253</v>
      </c>
      <c r="D534" s="7" t="s">
        <v>254</v>
      </c>
      <c r="E534" s="9">
        <v>11328</v>
      </c>
      <c r="F534" s="30"/>
      <c r="G534" s="29"/>
      <c r="H534" s="31"/>
    </row>
    <row r="535" spans="1:8" ht="15.75" x14ac:dyDescent="0.25">
      <c r="A535" s="7" t="s">
        <v>687</v>
      </c>
      <c r="B535" s="6">
        <v>44263</v>
      </c>
      <c r="C535" s="7" t="s">
        <v>253</v>
      </c>
      <c r="D535" s="7" t="s">
        <v>254</v>
      </c>
      <c r="E535" s="9">
        <v>73757</v>
      </c>
      <c r="F535" s="30"/>
      <c r="G535" s="29"/>
      <c r="H535" s="31"/>
    </row>
    <row r="536" spans="1:8" ht="15.75" x14ac:dyDescent="0.25">
      <c r="A536" s="7" t="s">
        <v>688</v>
      </c>
      <c r="B536" s="6">
        <v>44263</v>
      </c>
      <c r="C536" s="7" t="s">
        <v>253</v>
      </c>
      <c r="D536" s="7" t="s">
        <v>254</v>
      </c>
      <c r="E536" s="9">
        <v>3776</v>
      </c>
      <c r="F536" s="30"/>
      <c r="G536" s="29"/>
      <c r="H536" s="31"/>
    </row>
    <row r="537" spans="1:8" ht="15.75" x14ac:dyDescent="0.25">
      <c r="A537" s="7" t="s">
        <v>689</v>
      </c>
      <c r="B537" s="6">
        <v>44263</v>
      </c>
      <c r="C537" s="7" t="s">
        <v>253</v>
      </c>
      <c r="D537" s="7" t="s">
        <v>254</v>
      </c>
      <c r="E537" s="9">
        <v>29338.639999999999</v>
      </c>
      <c r="F537" s="30"/>
      <c r="G537" s="29"/>
      <c r="H537" s="31"/>
    </row>
    <row r="538" spans="1:8" ht="15.75" x14ac:dyDescent="0.25">
      <c r="A538" s="7" t="s">
        <v>690</v>
      </c>
      <c r="B538" s="6">
        <v>44263</v>
      </c>
      <c r="C538" s="7" t="s">
        <v>253</v>
      </c>
      <c r="D538" s="7" t="s">
        <v>254</v>
      </c>
      <c r="E538" s="9">
        <v>30282.639999999999</v>
      </c>
      <c r="F538" s="30"/>
      <c r="G538" s="29"/>
      <c r="H538" s="31"/>
    </row>
    <row r="539" spans="1:8" ht="15.75" x14ac:dyDescent="0.25">
      <c r="A539" s="7" t="s">
        <v>691</v>
      </c>
      <c r="B539" s="6">
        <v>44263</v>
      </c>
      <c r="C539" s="7" t="s">
        <v>253</v>
      </c>
      <c r="D539" s="7" t="s">
        <v>254</v>
      </c>
      <c r="E539" s="9">
        <v>14321.78</v>
      </c>
      <c r="F539" s="30"/>
      <c r="G539" s="29"/>
      <c r="H539" s="31"/>
    </row>
    <row r="540" spans="1:8" ht="15.75" x14ac:dyDescent="0.25">
      <c r="A540" s="7" t="s">
        <v>692</v>
      </c>
      <c r="B540" s="6">
        <v>44263</v>
      </c>
      <c r="C540" s="7" t="s">
        <v>253</v>
      </c>
      <c r="D540" s="7" t="s">
        <v>254</v>
      </c>
      <c r="E540" s="9">
        <v>45788.62</v>
      </c>
      <c r="F540" s="30"/>
      <c r="G540" s="29"/>
      <c r="H540" s="31"/>
    </row>
    <row r="541" spans="1:8" ht="15.75" x14ac:dyDescent="0.25">
      <c r="A541" s="7" t="s">
        <v>693</v>
      </c>
      <c r="B541" s="6">
        <v>44263</v>
      </c>
      <c r="C541" s="7" t="s">
        <v>253</v>
      </c>
      <c r="D541" s="7" t="s">
        <v>254</v>
      </c>
      <c r="E541" s="9">
        <v>19749.29</v>
      </c>
      <c r="F541" s="30"/>
      <c r="G541" s="29"/>
      <c r="H541" s="31"/>
    </row>
    <row r="542" spans="1:8" ht="15.75" x14ac:dyDescent="0.25">
      <c r="A542" s="7" t="s">
        <v>694</v>
      </c>
      <c r="B542" s="6">
        <v>44274</v>
      </c>
      <c r="C542" s="7" t="s">
        <v>695</v>
      </c>
      <c r="D542" s="7" t="s">
        <v>254</v>
      </c>
      <c r="E542" s="9">
        <v>1985468.14</v>
      </c>
      <c r="F542" s="30"/>
      <c r="G542" s="29"/>
      <c r="H542" s="31"/>
    </row>
    <row r="543" spans="1:8" ht="15.75" x14ac:dyDescent="0.25">
      <c r="A543" s="7" t="s">
        <v>696</v>
      </c>
      <c r="B543" s="6">
        <v>44274</v>
      </c>
      <c r="C543" s="7" t="s">
        <v>695</v>
      </c>
      <c r="D543" s="7" t="s">
        <v>254</v>
      </c>
      <c r="E543" s="9">
        <v>1588694.18</v>
      </c>
      <c r="F543" s="30"/>
      <c r="G543" s="29"/>
      <c r="H543" s="31"/>
    </row>
    <row r="544" spans="1:8" ht="15.75" x14ac:dyDescent="0.25">
      <c r="A544" s="7" t="s">
        <v>697</v>
      </c>
      <c r="B544" s="6">
        <v>44263</v>
      </c>
      <c r="C544" s="7" t="s">
        <v>253</v>
      </c>
      <c r="D544" s="7" t="s">
        <v>254</v>
      </c>
      <c r="E544" s="9">
        <v>224232.7</v>
      </c>
      <c r="F544" s="30"/>
      <c r="G544" s="29"/>
      <c r="H544" s="31"/>
    </row>
    <row r="545" spans="1:8" ht="15.75" x14ac:dyDescent="0.25">
      <c r="A545" s="7" t="s">
        <v>698</v>
      </c>
      <c r="B545" s="6">
        <v>44264</v>
      </c>
      <c r="C545" s="7" t="s">
        <v>253</v>
      </c>
      <c r="D545" s="7" t="s">
        <v>254</v>
      </c>
      <c r="E545" s="9">
        <v>164435.15</v>
      </c>
      <c r="F545" s="30"/>
      <c r="G545" s="29"/>
      <c r="H545" s="31"/>
    </row>
    <row r="546" spans="1:8" ht="15.75" x14ac:dyDescent="0.25">
      <c r="A546" s="7" t="s">
        <v>699</v>
      </c>
      <c r="B546" s="6">
        <v>44264</v>
      </c>
      <c r="C546" s="7" t="s">
        <v>253</v>
      </c>
      <c r="D546" s="7" t="s">
        <v>254</v>
      </c>
      <c r="E546" s="9">
        <v>113090.97</v>
      </c>
      <c r="F546" s="30"/>
      <c r="G546" s="29"/>
      <c r="H546" s="31"/>
    </row>
    <row r="547" spans="1:8" ht="15.75" x14ac:dyDescent="0.25">
      <c r="A547" s="7" t="s">
        <v>700</v>
      </c>
      <c r="B547" s="6">
        <v>44264</v>
      </c>
      <c r="C547" s="7" t="s">
        <v>253</v>
      </c>
      <c r="D547" s="7" t="s">
        <v>254</v>
      </c>
      <c r="E547" s="9">
        <v>178161.13</v>
      </c>
      <c r="F547" s="30"/>
      <c r="G547" s="29"/>
      <c r="H547" s="31"/>
    </row>
    <row r="548" spans="1:8" ht="15.75" x14ac:dyDescent="0.25">
      <c r="A548" s="7" t="s">
        <v>701</v>
      </c>
      <c r="B548" s="6">
        <v>44264</v>
      </c>
      <c r="C548" s="7" t="s">
        <v>253</v>
      </c>
      <c r="D548" s="7" t="s">
        <v>254</v>
      </c>
      <c r="E548" s="9">
        <v>23957.05</v>
      </c>
      <c r="F548" s="30"/>
      <c r="G548" s="29"/>
      <c r="H548" s="31"/>
    </row>
    <row r="549" spans="1:8" ht="15.75" x14ac:dyDescent="0.25">
      <c r="A549" s="7" t="s">
        <v>702</v>
      </c>
      <c r="B549" s="6">
        <v>44264</v>
      </c>
      <c r="C549" s="7" t="s">
        <v>253</v>
      </c>
      <c r="D549" s="7" t="s">
        <v>254</v>
      </c>
      <c r="E549" s="9">
        <v>179346.76</v>
      </c>
      <c r="F549" s="30"/>
      <c r="G549" s="29"/>
      <c r="H549" s="31"/>
    </row>
    <row r="550" spans="1:8" ht="15.75" x14ac:dyDescent="0.25">
      <c r="A550" s="7" t="s">
        <v>703</v>
      </c>
      <c r="B550" s="6">
        <v>44264</v>
      </c>
      <c r="C550" s="7" t="s">
        <v>253</v>
      </c>
      <c r="D550" s="7" t="s">
        <v>254</v>
      </c>
      <c r="E550" s="9">
        <v>98057.19</v>
      </c>
      <c r="F550" s="30"/>
      <c r="G550" s="29"/>
      <c r="H550" s="31"/>
    </row>
    <row r="551" spans="1:8" ht="15.75" x14ac:dyDescent="0.25">
      <c r="A551" s="7" t="s">
        <v>704</v>
      </c>
      <c r="B551" s="6">
        <v>44264</v>
      </c>
      <c r="C551" s="7" t="s">
        <v>253</v>
      </c>
      <c r="D551" s="7" t="s">
        <v>254</v>
      </c>
      <c r="E551" s="9">
        <v>90346.23</v>
      </c>
      <c r="F551" s="30"/>
      <c r="G551" s="29"/>
      <c r="H551" s="31"/>
    </row>
    <row r="552" spans="1:8" ht="15.75" x14ac:dyDescent="0.25">
      <c r="A552" s="7" t="s">
        <v>705</v>
      </c>
      <c r="B552" s="6">
        <v>44264</v>
      </c>
      <c r="C552" s="7" t="s">
        <v>253</v>
      </c>
      <c r="D552" s="7" t="s">
        <v>254</v>
      </c>
      <c r="E552" s="9">
        <v>102795.69</v>
      </c>
      <c r="F552" s="30"/>
      <c r="G552" s="29"/>
      <c r="H552" s="31"/>
    </row>
    <row r="553" spans="1:8" ht="15.75" x14ac:dyDescent="0.25">
      <c r="A553" s="7" t="s">
        <v>706</v>
      </c>
      <c r="B553" s="6">
        <v>44264</v>
      </c>
      <c r="C553" s="7" t="s">
        <v>253</v>
      </c>
      <c r="D553" s="7" t="s">
        <v>254</v>
      </c>
      <c r="E553" s="9">
        <v>208332.35</v>
      </c>
      <c r="F553" s="30"/>
      <c r="G553" s="29"/>
      <c r="H553" s="31"/>
    </row>
    <row r="554" spans="1:8" ht="15.75" x14ac:dyDescent="0.25">
      <c r="A554" s="7" t="s">
        <v>707</v>
      </c>
      <c r="B554" s="6">
        <v>44195</v>
      </c>
      <c r="C554" s="7" t="s">
        <v>253</v>
      </c>
      <c r="D554" s="7" t="s">
        <v>254</v>
      </c>
      <c r="E554" s="9">
        <v>23949.09</v>
      </c>
      <c r="F554" s="30"/>
      <c r="G554" s="29"/>
      <c r="H554" s="31"/>
    </row>
    <row r="555" spans="1:8" ht="15.75" x14ac:dyDescent="0.25">
      <c r="A555" s="7" t="s">
        <v>708</v>
      </c>
      <c r="B555" s="6">
        <v>44195</v>
      </c>
      <c r="C555" s="7" t="s">
        <v>253</v>
      </c>
      <c r="D555" s="7" t="s">
        <v>254</v>
      </c>
      <c r="E555" s="9">
        <v>23571.49</v>
      </c>
      <c r="F555" s="30"/>
      <c r="G555" s="29"/>
      <c r="H555" s="31"/>
    </row>
    <row r="556" spans="1:8" ht="15.75" x14ac:dyDescent="0.25">
      <c r="A556" s="7" t="s">
        <v>709</v>
      </c>
      <c r="B556" s="6">
        <v>44195</v>
      </c>
      <c r="C556" s="7" t="s">
        <v>253</v>
      </c>
      <c r="D556" s="7" t="s">
        <v>254</v>
      </c>
      <c r="E556" s="9">
        <v>12272</v>
      </c>
      <c r="F556" s="30"/>
      <c r="G556" s="29"/>
      <c r="H556" s="31"/>
    </row>
    <row r="557" spans="1:8" ht="15.75" x14ac:dyDescent="0.25">
      <c r="A557" s="7" t="s">
        <v>710</v>
      </c>
      <c r="B557" s="6">
        <v>44195</v>
      </c>
      <c r="C557" s="7" t="s">
        <v>253</v>
      </c>
      <c r="D557" s="7" t="s">
        <v>254</v>
      </c>
      <c r="E557" s="9">
        <v>113410.58</v>
      </c>
      <c r="F557" s="30"/>
      <c r="G557" s="29"/>
      <c r="H557" s="31"/>
    </row>
    <row r="558" spans="1:8" ht="15.75" x14ac:dyDescent="0.25">
      <c r="A558" s="7" t="s">
        <v>711</v>
      </c>
      <c r="B558" s="6">
        <v>44195</v>
      </c>
      <c r="C558" s="7" t="s">
        <v>253</v>
      </c>
      <c r="D558" s="7" t="s">
        <v>254</v>
      </c>
      <c r="E558" s="9">
        <v>30005.119999999999</v>
      </c>
      <c r="F558" s="30"/>
      <c r="G558" s="29"/>
      <c r="H558" s="31"/>
    </row>
    <row r="559" spans="1:8" ht="15.75" x14ac:dyDescent="0.25">
      <c r="A559" s="7" t="s">
        <v>712</v>
      </c>
      <c r="B559" s="6">
        <v>44214</v>
      </c>
      <c r="C559" s="7" t="s">
        <v>253</v>
      </c>
      <c r="D559" s="7" t="s">
        <v>254</v>
      </c>
      <c r="E559" s="9">
        <v>39623.86</v>
      </c>
      <c r="F559" s="30"/>
      <c r="G559" s="29"/>
      <c r="H559" s="31"/>
    </row>
    <row r="560" spans="1:8" ht="15.75" x14ac:dyDescent="0.25">
      <c r="A560" s="7" t="s">
        <v>713</v>
      </c>
      <c r="B560" s="6">
        <v>44263</v>
      </c>
      <c r="C560" s="7" t="s">
        <v>253</v>
      </c>
      <c r="D560" s="7" t="s">
        <v>254</v>
      </c>
      <c r="E560" s="9">
        <v>84035.51</v>
      </c>
      <c r="F560" s="30"/>
      <c r="G560" s="29"/>
      <c r="H560" s="31"/>
    </row>
    <row r="561" spans="1:8" ht="15.75" x14ac:dyDescent="0.25">
      <c r="A561" s="7" t="s">
        <v>714</v>
      </c>
      <c r="B561" s="6">
        <v>44263</v>
      </c>
      <c r="C561" s="7" t="s">
        <v>253</v>
      </c>
      <c r="D561" s="7" t="s">
        <v>254</v>
      </c>
      <c r="E561" s="9">
        <v>25228.57</v>
      </c>
      <c r="F561" s="30"/>
      <c r="G561" s="29"/>
      <c r="H561" s="31"/>
    </row>
    <row r="562" spans="1:8" ht="15.75" x14ac:dyDescent="0.25">
      <c r="A562" s="7" t="s">
        <v>715</v>
      </c>
      <c r="B562" s="6">
        <v>44263</v>
      </c>
      <c r="C562" s="7" t="s">
        <v>253</v>
      </c>
      <c r="D562" s="7" t="s">
        <v>254</v>
      </c>
      <c r="E562" s="9">
        <v>26341.71</v>
      </c>
      <c r="F562" s="30"/>
      <c r="G562" s="29"/>
      <c r="H562" s="31"/>
    </row>
    <row r="563" spans="1:8" ht="15.75" x14ac:dyDescent="0.25">
      <c r="A563" s="7" t="s">
        <v>716</v>
      </c>
      <c r="B563" s="6">
        <v>44263</v>
      </c>
      <c r="C563" s="7" t="s">
        <v>253</v>
      </c>
      <c r="D563" s="7" t="s">
        <v>254</v>
      </c>
      <c r="E563" s="9">
        <v>25593.040000000001</v>
      </c>
      <c r="F563" s="30"/>
      <c r="G563" s="29"/>
      <c r="H563" s="31"/>
    </row>
    <row r="564" spans="1:8" ht="15.75" x14ac:dyDescent="0.25">
      <c r="A564" s="7" t="s">
        <v>717</v>
      </c>
      <c r="B564" s="6">
        <v>44263</v>
      </c>
      <c r="C564" s="7" t="s">
        <v>253</v>
      </c>
      <c r="D564" s="7" t="s">
        <v>254</v>
      </c>
      <c r="E564" s="9">
        <v>31716.99</v>
      </c>
      <c r="F564" s="30"/>
      <c r="G564" s="29"/>
      <c r="H564" s="31"/>
    </row>
    <row r="565" spans="1:8" ht="15.75" x14ac:dyDescent="0.25">
      <c r="A565" s="7" t="s">
        <v>718</v>
      </c>
      <c r="B565" s="6">
        <v>44263</v>
      </c>
      <c r="C565" s="7" t="s">
        <v>253</v>
      </c>
      <c r="D565" s="7" t="s">
        <v>254</v>
      </c>
      <c r="E565" s="9">
        <v>37159.949999999997</v>
      </c>
      <c r="F565" s="30"/>
      <c r="G565" s="29"/>
      <c r="H565" s="31"/>
    </row>
    <row r="566" spans="1:8" ht="15.75" x14ac:dyDescent="0.25">
      <c r="A566" s="7" t="s">
        <v>719</v>
      </c>
      <c r="B566" s="6">
        <v>44263</v>
      </c>
      <c r="C566" s="7" t="s">
        <v>253</v>
      </c>
      <c r="D566" s="7" t="s">
        <v>254</v>
      </c>
      <c r="E566" s="9">
        <v>28813.39</v>
      </c>
      <c r="F566" s="30"/>
      <c r="G566" s="29"/>
      <c r="H566" s="31"/>
    </row>
    <row r="567" spans="1:8" ht="15.75" x14ac:dyDescent="0.25">
      <c r="A567" s="7" t="s">
        <v>720</v>
      </c>
      <c r="B567" s="6">
        <v>44263</v>
      </c>
      <c r="C567" s="7" t="s">
        <v>253</v>
      </c>
      <c r="D567" s="7" t="s">
        <v>254</v>
      </c>
      <c r="E567" s="9">
        <v>52381.279999999999</v>
      </c>
      <c r="F567" s="30"/>
      <c r="G567" s="29"/>
      <c r="H567" s="31"/>
    </row>
    <row r="568" spans="1:8" ht="15.75" x14ac:dyDescent="0.25">
      <c r="A568" s="7" t="s">
        <v>721</v>
      </c>
      <c r="B568" s="6">
        <v>44263</v>
      </c>
      <c r="C568" s="7" t="s">
        <v>253</v>
      </c>
      <c r="D568" s="7" t="s">
        <v>254</v>
      </c>
      <c r="E568" s="9">
        <v>267363.03999999998</v>
      </c>
      <c r="F568" s="30"/>
      <c r="G568" s="29"/>
      <c r="H568" s="31"/>
    </row>
    <row r="569" spans="1:8" ht="15.75" x14ac:dyDescent="0.25">
      <c r="A569" s="7" t="s">
        <v>722</v>
      </c>
      <c r="B569" s="6">
        <v>44263</v>
      </c>
      <c r="C569" s="7" t="s">
        <v>253</v>
      </c>
      <c r="D569" s="7" t="s">
        <v>254</v>
      </c>
      <c r="E569" s="9">
        <v>124592.14</v>
      </c>
      <c r="F569" s="30"/>
      <c r="G569" s="29"/>
      <c r="H569" s="31"/>
    </row>
    <row r="570" spans="1:8" ht="15.75" x14ac:dyDescent="0.25">
      <c r="A570" s="7" t="s">
        <v>723</v>
      </c>
      <c r="B570" s="6">
        <v>44263</v>
      </c>
      <c r="C570" s="7" t="s">
        <v>253</v>
      </c>
      <c r="D570" s="7" t="s">
        <v>254</v>
      </c>
      <c r="E570" s="9">
        <v>85842</v>
      </c>
      <c r="F570" s="30"/>
      <c r="G570" s="29"/>
      <c r="H570" s="31"/>
    </row>
    <row r="571" spans="1:8" ht="15.75" x14ac:dyDescent="0.25">
      <c r="A571" s="7" t="s">
        <v>724</v>
      </c>
      <c r="B571" s="6">
        <v>44263</v>
      </c>
      <c r="C571" s="7" t="s">
        <v>253</v>
      </c>
      <c r="D571" s="7" t="s">
        <v>254</v>
      </c>
      <c r="E571" s="9">
        <v>110039.58</v>
      </c>
      <c r="F571" s="30"/>
      <c r="G571" s="29"/>
      <c r="H571" s="31"/>
    </row>
    <row r="572" spans="1:8" ht="15.75" x14ac:dyDescent="0.25">
      <c r="A572" s="7" t="s">
        <v>725</v>
      </c>
      <c r="B572" s="6">
        <v>44263</v>
      </c>
      <c r="C572" s="7" t="s">
        <v>253</v>
      </c>
      <c r="D572" s="7" t="s">
        <v>254</v>
      </c>
      <c r="E572" s="9">
        <v>80337.61</v>
      </c>
      <c r="F572" s="30"/>
      <c r="G572" s="29"/>
      <c r="H572" s="31"/>
    </row>
    <row r="573" spans="1:8" ht="15.75" x14ac:dyDescent="0.25">
      <c r="A573" s="7" t="s">
        <v>726</v>
      </c>
      <c r="B573" s="6">
        <v>44263</v>
      </c>
      <c r="C573" s="7" t="s">
        <v>253</v>
      </c>
      <c r="D573" s="7" t="s">
        <v>254</v>
      </c>
      <c r="E573" s="9">
        <v>120662.89</v>
      </c>
      <c r="F573" s="30"/>
      <c r="G573" s="29"/>
      <c r="H573" s="31"/>
    </row>
    <row r="574" spans="1:8" ht="15.75" x14ac:dyDescent="0.25">
      <c r="A574" s="7" t="s">
        <v>727</v>
      </c>
      <c r="B574" s="6">
        <v>44263</v>
      </c>
      <c r="C574" s="7" t="s">
        <v>253</v>
      </c>
      <c r="D574" s="7" t="s">
        <v>254</v>
      </c>
      <c r="E574" s="9">
        <v>120455.83</v>
      </c>
      <c r="F574" s="30"/>
      <c r="G574" s="29"/>
      <c r="H574" s="31"/>
    </row>
    <row r="575" spans="1:8" ht="15.75" x14ac:dyDescent="0.25">
      <c r="A575" s="7" t="s">
        <v>728</v>
      </c>
      <c r="B575" s="6">
        <v>44263</v>
      </c>
      <c r="C575" s="7" t="s">
        <v>253</v>
      </c>
      <c r="D575" s="7" t="s">
        <v>254</v>
      </c>
      <c r="E575" s="9">
        <v>53229.71</v>
      </c>
      <c r="F575" s="30"/>
      <c r="G575" s="29"/>
      <c r="H575" s="31"/>
    </row>
    <row r="576" spans="1:8" ht="15.75" x14ac:dyDescent="0.25">
      <c r="A576" s="7" t="s">
        <v>729</v>
      </c>
      <c r="B576" s="6">
        <v>44263</v>
      </c>
      <c r="C576" s="7" t="s">
        <v>253</v>
      </c>
      <c r="D576" s="7" t="s">
        <v>254</v>
      </c>
      <c r="E576" s="9">
        <v>25006.3</v>
      </c>
      <c r="F576" s="30"/>
      <c r="G576" s="29"/>
      <c r="H576" s="31"/>
    </row>
    <row r="577" spans="1:8" ht="15.75" x14ac:dyDescent="0.25">
      <c r="A577" s="7" t="s">
        <v>730</v>
      </c>
      <c r="B577" s="6">
        <v>44263</v>
      </c>
      <c r="C577" s="7" t="s">
        <v>253</v>
      </c>
      <c r="D577" s="7" t="s">
        <v>254</v>
      </c>
      <c r="E577" s="9">
        <v>65629.25</v>
      </c>
      <c r="F577" s="30"/>
      <c r="G577" s="29"/>
      <c r="H577" s="31"/>
    </row>
    <row r="578" spans="1:8" ht="15.75" x14ac:dyDescent="0.25">
      <c r="A578" s="7" t="s">
        <v>731</v>
      </c>
      <c r="B578" s="6">
        <v>44263</v>
      </c>
      <c r="C578" s="7" t="s">
        <v>253</v>
      </c>
      <c r="D578" s="7" t="s">
        <v>254</v>
      </c>
      <c r="E578" s="9">
        <v>32886.06</v>
      </c>
      <c r="F578" s="30"/>
      <c r="G578" s="29"/>
      <c r="H578" s="31"/>
    </row>
    <row r="579" spans="1:8" ht="15.75" x14ac:dyDescent="0.25">
      <c r="A579" s="7" t="s">
        <v>732</v>
      </c>
      <c r="B579" s="6">
        <v>44263</v>
      </c>
      <c r="C579" s="7" t="s">
        <v>253</v>
      </c>
      <c r="D579" s="7" t="s">
        <v>254</v>
      </c>
      <c r="E579" s="9">
        <v>34439.29</v>
      </c>
      <c r="F579" s="30"/>
      <c r="G579" s="29"/>
      <c r="H579" s="31"/>
    </row>
    <row r="580" spans="1:8" ht="15.75" x14ac:dyDescent="0.25">
      <c r="A580" s="7" t="s">
        <v>733</v>
      </c>
      <c r="B580" s="6">
        <v>44263</v>
      </c>
      <c r="C580" s="7" t="s">
        <v>253</v>
      </c>
      <c r="D580" s="7" t="s">
        <v>254</v>
      </c>
      <c r="E580" s="9">
        <v>94659.54</v>
      </c>
      <c r="F580" s="30"/>
      <c r="G580" s="29"/>
      <c r="H580" s="31"/>
    </row>
    <row r="581" spans="1:8" ht="15.75" x14ac:dyDescent="0.25">
      <c r="A581" s="7" t="s">
        <v>734</v>
      </c>
      <c r="B581" s="6">
        <v>44263</v>
      </c>
      <c r="C581" s="7" t="s">
        <v>253</v>
      </c>
      <c r="D581" s="7" t="s">
        <v>254</v>
      </c>
      <c r="E581" s="9">
        <v>32300.9</v>
      </c>
      <c r="F581" s="30"/>
      <c r="G581" s="29"/>
      <c r="H581" s="31"/>
    </row>
    <row r="582" spans="1:8" ht="15.75" x14ac:dyDescent="0.25">
      <c r="A582" s="7" t="s">
        <v>735</v>
      </c>
      <c r="B582" s="6">
        <v>44263</v>
      </c>
      <c r="C582" s="7" t="s">
        <v>253</v>
      </c>
      <c r="D582" s="7" t="s">
        <v>254</v>
      </c>
      <c r="E582" s="9">
        <v>63991.11</v>
      </c>
      <c r="F582" s="30"/>
      <c r="G582" s="29"/>
      <c r="H582" s="31"/>
    </row>
    <row r="583" spans="1:8" ht="15.75" x14ac:dyDescent="0.25">
      <c r="A583" s="7" t="s">
        <v>736</v>
      </c>
      <c r="B583" s="6">
        <v>44263</v>
      </c>
      <c r="C583" s="7" t="s">
        <v>253</v>
      </c>
      <c r="D583" s="7" t="s">
        <v>254</v>
      </c>
      <c r="E583" s="9">
        <v>156317.32999999999</v>
      </c>
      <c r="F583" s="30"/>
      <c r="G583" s="29"/>
      <c r="H583" s="31"/>
    </row>
    <row r="584" spans="1:8" ht="15.75" x14ac:dyDescent="0.25">
      <c r="A584" s="7" t="s">
        <v>737</v>
      </c>
      <c r="B584" s="6">
        <v>44253</v>
      </c>
      <c r="C584" s="7" t="s">
        <v>355</v>
      </c>
      <c r="D584" s="7" t="s">
        <v>254</v>
      </c>
      <c r="E584" s="9">
        <v>80425.55</v>
      </c>
      <c r="F584" s="30"/>
      <c r="G584" s="29"/>
      <c r="H584" s="31"/>
    </row>
    <row r="585" spans="1:8" ht="15.75" x14ac:dyDescent="0.25">
      <c r="A585" s="7" t="s">
        <v>738</v>
      </c>
      <c r="B585" s="6">
        <v>44253</v>
      </c>
      <c r="C585" s="7" t="s">
        <v>355</v>
      </c>
      <c r="D585" s="7" t="s">
        <v>254</v>
      </c>
      <c r="E585" s="9">
        <v>77523.679999999993</v>
      </c>
      <c r="F585" s="30"/>
      <c r="G585" s="29"/>
      <c r="H585" s="31"/>
    </row>
    <row r="586" spans="1:8" ht="15.75" x14ac:dyDescent="0.25">
      <c r="A586" s="7" t="s">
        <v>739</v>
      </c>
      <c r="B586" s="6">
        <v>44253</v>
      </c>
      <c r="C586" s="7" t="s">
        <v>355</v>
      </c>
      <c r="D586" s="7" t="s">
        <v>254</v>
      </c>
      <c r="E586" s="9">
        <v>67774.37</v>
      </c>
      <c r="F586" s="30"/>
      <c r="G586" s="29"/>
      <c r="H586" s="31"/>
    </row>
    <row r="587" spans="1:8" ht="15.75" x14ac:dyDescent="0.25">
      <c r="A587" s="7" t="s">
        <v>740</v>
      </c>
      <c r="B587" s="6">
        <v>44253</v>
      </c>
      <c r="C587" s="7" t="s">
        <v>355</v>
      </c>
      <c r="D587" s="7" t="s">
        <v>254</v>
      </c>
      <c r="E587" s="9">
        <v>17014.97</v>
      </c>
      <c r="F587" s="30"/>
      <c r="G587" s="29"/>
      <c r="H587" s="31"/>
    </row>
    <row r="588" spans="1:8" ht="15.75" x14ac:dyDescent="0.25">
      <c r="A588" s="7" t="s">
        <v>741</v>
      </c>
      <c r="B588" s="6">
        <v>44253</v>
      </c>
      <c r="C588" s="7" t="s">
        <v>355</v>
      </c>
      <c r="D588" s="7" t="s">
        <v>254</v>
      </c>
      <c r="E588" s="9">
        <v>75537.02</v>
      </c>
      <c r="F588" s="30"/>
      <c r="G588" s="29"/>
      <c r="H588" s="31"/>
    </row>
    <row r="589" spans="1:8" ht="15.75" x14ac:dyDescent="0.25">
      <c r="A589" s="7" t="s">
        <v>742</v>
      </c>
      <c r="B589" s="6">
        <v>44253</v>
      </c>
      <c r="C589" s="7" t="s">
        <v>355</v>
      </c>
      <c r="D589" s="7" t="s">
        <v>254</v>
      </c>
      <c r="E589" s="9">
        <v>27104.12</v>
      </c>
      <c r="F589" s="30"/>
      <c r="G589" s="29"/>
      <c r="H589" s="31"/>
    </row>
    <row r="590" spans="1:8" ht="15.75" x14ac:dyDescent="0.25">
      <c r="A590" s="7" t="s">
        <v>743</v>
      </c>
      <c r="B590" s="6">
        <v>44253</v>
      </c>
      <c r="C590" s="7" t="s">
        <v>355</v>
      </c>
      <c r="D590" s="7" t="s">
        <v>254</v>
      </c>
      <c r="E590" s="9">
        <v>80439.7</v>
      </c>
      <c r="F590" s="30"/>
      <c r="G590" s="29"/>
      <c r="H590" s="31"/>
    </row>
    <row r="591" spans="1:8" ht="15.75" x14ac:dyDescent="0.25">
      <c r="A591" s="7" t="s">
        <v>744</v>
      </c>
      <c r="B591" s="6">
        <v>44253</v>
      </c>
      <c r="C591" s="7" t="s">
        <v>355</v>
      </c>
      <c r="D591" s="7" t="s">
        <v>254</v>
      </c>
      <c r="E591" s="9">
        <v>6105.65</v>
      </c>
      <c r="F591" s="30"/>
      <c r="G591" s="29"/>
      <c r="H591" s="31"/>
    </row>
    <row r="592" spans="1:8" ht="15.75" x14ac:dyDescent="0.25">
      <c r="A592" s="7" t="s">
        <v>322</v>
      </c>
      <c r="B592" s="6">
        <v>44253</v>
      </c>
      <c r="C592" s="7" t="s">
        <v>355</v>
      </c>
      <c r="D592" s="7" t="s">
        <v>254</v>
      </c>
      <c r="E592" s="9">
        <v>17766.650000000001</v>
      </c>
      <c r="F592" s="30"/>
      <c r="G592" s="29"/>
      <c r="H592" s="31"/>
    </row>
    <row r="593" spans="1:8" ht="15.75" x14ac:dyDescent="0.25">
      <c r="A593" s="7" t="s">
        <v>326</v>
      </c>
      <c r="B593" s="6">
        <v>44253</v>
      </c>
      <c r="C593" s="7" t="s">
        <v>355</v>
      </c>
      <c r="D593" s="7" t="s">
        <v>254</v>
      </c>
      <c r="E593" s="9">
        <v>97163.27</v>
      </c>
      <c r="F593" s="30"/>
      <c r="G593" s="29"/>
      <c r="H593" s="31"/>
    </row>
    <row r="594" spans="1:8" ht="15.75" x14ac:dyDescent="0.25">
      <c r="A594" s="7" t="s">
        <v>745</v>
      </c>
      <c r="B594" s="6">
        <v>44253</v>
      </c>
      <c r="C594" s="7" t="s">
        <v>355</v>
      </c>
      <c r="D594" s="7" t="s">
        <v>254</v>
      </c>
      <c r="E594" s="9">
        <v>8705.7900000000009</v>
      </c>
      <c r="F594" s="30"/>
      <c r="G594" s="29"/>
      <c r="H594" s="31"/>
    </row>
    <row r="595" spans="1:8" ht="15.75" x14ac:dyDescent="0.25">
      <c r="A595" s="7" t="s">
        <v>746</v>
      </c>
      <c r="B595" s="6">
        <v>44253</v>
      </c>
      <c r="C595" s="7" t="s">
        <v>355</v>
      </c>
      <c r="D595" s="7" t="s">
        <v>254</v>
      </c>
      <c r="E595" s="9">
        <v>23133.9</v>
      </c>
      <c r="F595" s="30"/>
      <c r="G595" s="29"/>
      <c r="H595" s="31"/>
    </row>
    <row r="596" spans="1:8" ht="15.75" x14ac:dyDescent="0.25">
      <c r="A596" s="7" t="s">
        <v>747</v>
      </c>
      <c r="B596" s="6">
        <v>44253</v>
      </c>
      <c r="C596" s="7" t="s">
        <v>355</v>
      </c>
      <c r="D596" s="7" t="s">
        <v>254</v>
      </c>
      <c r="E596" s="9">
        <v>11062.5</v>
      </c>
      <c r="F596" s="30"/>
      <c r="G596" s="29"/>
      <c r="H596" s="31"/>
    </row>
    <row r="597" spans="1:8" ht="15.75" x14ac:dyDescent="0.25">
      <c r="A597" s="7" t="s">
        <v>748</v>
      </c>
      <c r="B597" s="6">
        <v>44253</v>
      </c>
      <c r="C597" s="7" t="s">
        <v>355</v>
      </c>
      <c r="D597" s="7" t="s">
        <v>254</v>
      </c>
      <c r="E597" s="9">
        <v>97050.74</v>
      </c>
      <c r="F597" s="30"/>
      <c r="G597" s="29"/>
      <c r="H597" s="31"/>
    </row>
    <row r="598" spans="1:8" ht="15.75" x14ac:dyDescent="0.25">
      <c r="A598" s="7" t="s">
        <v>749</v>
      </c>
      <c r="B598" s="6">
        <v>44253</v>
      </c>
      <c r="C598" s="7" t="s">
        <v>355</v>
      </c>
      <c r="D598" s="7" t="s">
        <v>254</v>
      </c>
      <c r="E598" s="9">
        <v>14008.18</v>
      </c>
      <c r="F598" s="30"/>
      <c r="G598" s="29"/>
      <c r="H598" s="31"/>
    </row>
    <row r="599" spans="1:8" ht="15.75" x14ac:dyDescent="0.25">
      <c r="A599" s="7" t="s">
        <v>750</v>
      </c>
      <c r="B599" s="6">
        <v>44253</v>
      </c>
      <c r="C599" s="7" t="s">
        <v>355</v>
      </c>
      <c r="D599" s="7" t="s">
        <v>254</v>
      </c>
      <c r="E599" s="9">
        <v>10525.46</v>
      </c>
      <c r="F599" s="30"/>
      <c r="G599" s="29"/>
      <c r="H599" s="31"/>
    </row>
    <row r="600" spans="1:8" ht="15.75" x14ac:dyDescent="0.25">
      <c r="A600" s="7" t="s">
        <v>751</v>
      </c>
      <c r="B600" s="6">
        <v>44253</v>
      </c>
      <c r="C600" s="7" t="s">
        <v>355</v>
      </c>
      <c r="D600" s="7" t="s">
        <v>254</v>
      </c>
      <c r="E600" s="9">
        <v>9015.7900000000009</v>
      </c>
      <c r="F600" s="30"/>
      <c r="G600" s="29"/>
      <c r="H600" s="31"/>
    </row>
    <row r="601" spans="1:8" ht="15.75" x14ac:dyDescent="0.25">
      <c r="A601" s="7" t="s">
        <v>752</v>
      </c>
      <c r="B601" s="6">
        <v>44253</v>
      </c>
      <c r="C601" s="7" t="s">
        <v>355</v>
      </c>
      <c r="D601" s="7" t="s">
        <v>254</v>
      </c>
      <c r="E601" s="9">
        <v>8671.09</v>
      </c>
      <c r="F601" s="30"/>
      <c r="G601" s="29"/>
      <c r="H601" s="31"/>
    </row>
    <row r="602" spans="1:8" ht="15.75" x14ac:dyDescent="0.25">
      <c r="A602" s="7" t="s">
        <v>753</v>
      </c>
      <c r="B602" s="6">
        <v>44252</v>
      </c>
      <c r="C602" s="7" t="s">
        <v>754</v>
      </c>
      <c r="D602" s="7" t="s">
        <v>254</v>
      </c>
      <c r="E602" s="9">
        <v>18330.669999999998</v>
      </c>
      <c r="F602" s="30"/>
      <c r="G602" s="29"/>
      <c r="H602" s="31"/>
    </row>
    <row r="603" spans="1:8" ht="15.75" x14ac:dyDescent="0.25">
      <c r="A603" s="7" t="s">
        <v>755</v>
      </c>
      <c r="B603" s="6">
        <v>44252</v>
      </c>
      <c r="C603" s="7" t="s">
        <v>754</v>
      </c>
      <c r="D603" s="7" t="s">
        <v>254</v>
      </c>
      <c r="E603" s="9">
        <v>19679.68</v>
      </c>
      <c r="F603" s="30"/>
      <c r="G603" s="29"/>
      <c r="H603" s="31"/>
    </row>
    <row r="604" spans="1:8" ht="15.75" x14ac:dyDescent="0.25">
      <c r="A604" s="7" t="s">
        <v>756</v>
      </c>
      <c r="B604" s="6">
        <v>44258</v>
      </c>
      <c r="C604" s="7" t="s">
        <v>754</v>
      </c>
      <c r="D604" s="7" t="s">
        <v>254</v>
      </c>
      <c r="E604" s="9">
        <v>14437.83</v>
      </c>
      <c r="F604" s="30"/>
      <c r="G604" s="29"/>
      <c r="H604" s="31"/>
    </row>
    <row r="605" spans="1:8" ht="15.75" x14ac:dyDescent="0.25">
      <c r="A605" s="7" t="s">
        <v>757</v>
      </c>
      <c r="B605" s="6">
        <v>44252</v>
      </c>
      <c r="C605" s="7" t="s">
        <v>754</v>
      </c>
      <c r="D605" s="7" t="s">
        <v>254</v>
      </c>
      <c r="E605" s="9">
        <v>21020.26</v>
      </c>
      <c r="F605" s="30"/>
      <c r="G605" s="29"/>
      <c r="H605" s="31"/>
    </row>
    <row r="606" spans="1:8" ht="15.75" x14ac:dyDescent="0.25">
      <c r="A606" s="7" t="s">
        <v>758</v>
      </c>
      <c r="B606" s="6">
        <v>44252</v>
      </c>
      <c r="C606" s="7" t="s">
        <v>754</v>
      </c>
      <c r="D606" s="7" t="s">
        <v>254</v>
      </c>
      <c r="E606" s="9">
        <v>19977.86</v>
      </c>
      <c r="F606" s="30"/>
      <c r="G606" s="29"/>
      <c r="H606" s="31"/>
    </row>
    <row r="607" spans="1:8" ht="15.75" x14ac:dyDescent="0.25">
      <c r="A607" s="7" t="s">
        <v>759</v>
      </c>
      <c r="B607" s="6">
        <v>44266</v>
      </c>
      <c r="C607" s="7" t="s">
        <v>754</v>
      </c>
      <c r="D607" s="7" t="s">
        <v>254</v>
      </c>
      <c r="E607" s="9">
        <v>12397.32</v>
      </c>
      <c r="F607" s="30"/>
      <c r="G607" s="29"/>
      <c r="H607" s="31"/>
    </row>
    <row r="608" spans="1:8" ht="15.75" x14ac:dyDescent="0.25">
      <c r="A608" s="7" t="s">
        <v>760</v>
      </c>
      <c r="B608" s="6">
        <v>44270</v>
      </c>
      <c r="C608" s="7" t="s">
        <v>754</v>
      </c>
      <c r="D608" s="7" t="s">
        <v>254</v>
      </c>
      <c r="E608" s="9">
        <v>4301.6899999999996</v>
      </c>
      <c r="F608" s="30"/>
      <c r="G608" s="29"/>
      <c r="H608" s="31"/>
    </row>
    <row r="609" spans="1:8" ht="15.75" x14ac:dyDescent="0.25">
      <c r="A609" s="7" t="s">
        <v>761</v>
      </c>
      <c r="B609" s="6">
        <v>44270</v>
      </c>
      <c r="C609" s="7" t="s">
        <v>754</v>
      </c>
      <c r="D609" s="7" t="s">
        <v>254</v>
      </c>
      <c r="E609" s="9">
        <v>35842.5</v>
      </c>
      <c r="F609" s="30"/>
      <c r="G609" s="29"/>
      <c r="H609" s="31"/>
    </row>
    <row r="610" spans="1:8" ht="15.75" x14ac:dyDescent="0.25">
      <c r="A610" s="7" t="s">
        <v>762</v>
      </c>
      <c r="B610" s="6">
        <v>44263</v>
      </c>
      <c r="C610" s="7" t="s">
        <v>754</v>
      </c>
      <c r="D610" s="7" t="s">
        <v>254</v>
      </c>
      <c r="E610" s="9">
        <v>14379.84</v>
      </c>
      <c r="F610" s="30"/>
      <c r="G610" s="29"/>
      <c r="H610" s="31"/>
    </row>
    <row r="611" spans="1:8" ht="15.75" x14ac:dyDescent="0.25">
      <c r="A611" s="7" t="s">
        <v>763</v>
      </c>
      <c r="B611" s="6">
        <v>44265</v>
      </c>
      <c r="C611" s="7" t="s">
        <v>754</v>
      </c>
      <c r="D611" s="7" t="s">
        <v>254</v>
      </c>
      <c r="E611" s="9">
        <v>11677.2</v>
      </c>
      <c r="F611" s="30"/>
      <c r="G611" s="29"/>
      <c r="H611" s="31"/>
    </row>
    <row r="612" spans="1:8" ht="15.75" x14ac:dyDescent="0.25">
      <c r="A612" s="7" t="s">
        <v>764</v>
      </c>
      <c r="B612" s="6">
        <v>44272</v>
      </c>
      <c r="C612" s="7" t="s">
        <v>765</v>
      </c>
      <c r="D612" s="7" t="s">
        <v>254</v>
      </c>
      <c r="E612" s="9">
        <v>27996.37</v>
      </c>
      <c r="F612" s="30"/>
      <c r="G612" s="29"/>
      <c r="H612" s="31"/>
    </row>
    <row r="613" spans="1:8" ht="15.75" x14ac:dyDescent="0.25">
      <c r="A613" s="7" t="s">
        <v>766</v>
      </c>
      <c r="B613" s="6">
        <v>44273</v>
      </c>
      <c r="C613" s="7" t="s">
        <v>765</v>
      </c>
      <c r="D613" s="7" t="s">
        <v>254</v>
      </c>
      <c r="E613" s="9">
        <v>9858.44</v>
      </c>
      <c r="F613" s="30"/>
      <c r="G613" s="29"/>
      <c r="H613" s="31"/>
    </row>
    <row r="614" spans="1:8" ht="15.75" x14ac:dyDescent="0.25">
      <c r="A614" s="7" t="s">
        <v>767</v>
      </c>
      <c r="B614" s="6">
        <v>44273</v>
      </c>
      <c r="C614" s="7" t="s">
        <v>765</v>
      </c>
      <c r="D614" s="7" t="s">
        <v>254</v>
      </c>
      <c r="E614" s="9">
        <v>9261.4699999999993</v>
      </c>
      <c r="F614" s="30"/>
      <c r="G614" s="29"/>
      <c r="H614" s="31"/>
    </row>
    <row r="615" spans="1:8" ht="15.75" x14ac:dyDescent="0.25">
      <c r="A615" s="7" t="s">
        <v>768</v>
      </c>
      <c r="B615" s="6">
        <v>44264</v>
      </c>
      <c r="C615" s="7" t="s">
        <v>769</v>
      </c>
      <c r="D615" s="7" t="s">
        <v>770</v>
      </c>
      <c r="E615" s="9">
        <v>941337.96</v>
      </c>
      <c r="F615" s="30"/>
      <c r="G615" s="29"/>
      <c r="H615" s="31"/>
    </row>
    <row r="616" spans="1:8" ht="15.75" x14ac:dyDescent="0.25">
      <c r="A616" s="7" t="s">
        <v>771</v>
      </c>
      <c r="B616" s="6">
        <v>44244</v>
      </c>
      <c r="C616" s="7" t="s">
        <v>772</v>
      </c>
      <c r="D616" s="7" t="s">
        <v>773</v>
      </c>
      <c r="E616" s="9">
        <v>726609.99</v>
      </c>
      <c r="F616" s="30"/>
      <c r="G616" s="29"/>
      <c r="H616" s="31"/>
    </row>
    <row r="617" spans="1:8" ht="15.75" x14ac:dyDescent="0.25">
      <c r="A617" s="7" t="s">
        <v>774</v>
      </c>
      <c r="B617" s="6">
        <v>44237</v>
      </c>
      <c r="C617" s="7" t="s">
        <v>775</v>
      </c>
      <c r="D617" s="7" t="s">
        <v>254</v>
      </c>
      <c r="E617" s="9">
        <v>38127.370000000003</v>
      </c>
      <c r="F617" s="30"/>
      <c r="G617" s="29"/>
      <c r="H617" s="31"/>
    </row>
    <row r="618" spans="1:8" ht="15.75" x14ac:dyDescent="0.25">
      <c r="A618" s="7" t="s">
        <v>776</v>
      </c>
      <c r="B618" s="6">
        <v>44231</v>
      </c>
      <c r="C618" s="7" t="s">
        <v>775</v>
      </c>
      <c r="D618" s="7" t="s">
        <v>254</v>
      </c>
      <c r="E618" s="9">
        <v>20883.77</v>
      </c>
      <c r="F618" s="30"/>
      <c r="G618" s="29"/>
      <c r="H618" s="31"/>
    </row>
    <row r="619" spans="1:8" ht="15.75" x14ac:dyDescent="0.25">
      <c r="A619" s="7" t="s">
        <v>777</v>
      </c>
      <c r="B619" s="6">
        <v>44228</v>
      </c>
      <c r="C619" s="7" t="s">
        <v>775</v>
      </c>
      <c r="D619" s="7" t="s">
        <v>254</v>
      </c>
      <c r="E619" s="9">
        <v>15633.53</v>
      </c>
      <c r="F619" s="30"/>
      <c r="G619" s="29"/>
      <c r="H619" s="31"/>
    </row>
    <row r="620" spans="1:8" ht="15.75" x14ac:dyDescent="0.25">
      <c r="A620" s="7" t="s">
        <v>778</v>
      </c>
      <c r="B620" s="6">
        <v>44228</v>
      </c>
      <c r="C620" s="7" t="s">
        <v>775</v>
      </c>
      <c r="D620" s="7" t="s">
        <v>254</v>
      </c>
      <c r="E620" s="9">
        <v>41496.019999999997</v>
      </c>
      <c r="F620" s="30"/>
      <c r="G620" s="29"/>
      <c r="H620" s="31"/>
    </row>
    <row r="621" spans="1:8" ht="15.75" x14ac:dyDescent="0.25">
      <c r="A621" s="7" t="s">
        <v>779</v>
      </c>
      <c r="B621" s="6">
        <v>44228</v>
      </c>
      <c r="C621" s="7" t="s">
        <v>775</v>
      </c>
      <c r="D621" s="7" t="s">
        <v>254</v>
      </c>
      <c r="E621" s="9">
        <v>22717.66</v>
      </c>
      <c r="F621" s="30"/>
      <c r="G621" s="29"/>
      <c r="H621" s="31"/>
    </row>
    <row r="622" spans="1:8" ht="15.75" x14ac:dyDescent="0.25">
      <c r="A622" s="7" t="s">
        <v>780</v>
      </c>
      <c r="B622" s="6">
        <v>44228</v>
      </c>
      <c r="C622" s="7" t="s">
        <v>775</v>
      </c>
      <c r="D622" s="7" t="s">
        <v>254</v>
      </c>
      <c r="E622" s="9">
        <v>9858.44</v>
      </c>
      <c r="F622" s="30"/>
      <c r="G622" s="29"/>
      <c r="H622" s="31"/>
    </row>
    <row r="623" spans="1:8" ht="15.75" x14ac:dyDescent="0.25">
      <c r="A623" s="7" t="s">
        <v>781</v>
      </c>
      <c r="B623" s="6">
        <v>44228</v>
      </c>
      <c r="C623" s="7" t="s">
        <v>775</v>
      </c>
      <c r="D623" s="7" t="s">
        <v>254</v>
      </c>
      <c r="E623" s="9">
        <v>15554.89</v>
      </c>
      <c r="F623" s="30"/>
      <c r="G623" s="29"/>
      <c r="H623" s="31"/>
    </row>
    <row r="624" spans="1:8" ht="15.75" x14ac:dyDescent="0.25">
      <c r="A624" s="7" t="s">
        <v>28</v>
      </c>
      <c r="B624" s="6">
        <v>44271</v>
      </c>
      <c r="C624" s="7" t="s">
        <v>782</v>
      </c>
      <c r="D624" s="7" t="s">
        <v>783</v>
      </c>
      <c r="E624" s="9">
        <v>17641</v>
      </c>
      <c r="F624" s="30"/>
      <c r="G624" s="29"/>
      <c r="H624" s="31"/>
    </row>
    <row r="625" spans="1:8" ht="15.75" x14ac:dyDescent="0.25">
      <c r="A625" s="7" t="s">
        <v>784</v>
      </c>
      <c r="B625" s="6">
        <v>44320</v>
      </c>
      <c r="C625" s="7" t="s">
        <v>785</v>
      </c>
      <c r="D625" s="7" t="s">
        <v>786</v>
      </c>
      <c r="E625" s="9">
        <f>5312.5*57.0017</f>
        <v>302821.53125</v>
      </c>
      <c r="F625" s="30"/>
      <c r="G625" s="29"/>
      <c r="H625" s="31"/>
    </row>
    <row r="626" spans="1:8" ht="15.75" x14ac:dyDescent="0.25">
      <c r="A626" s="7" t="s">
        <v>584</v>
      </c>
      <c r="B626" s="6">
        <v>44230</v>
      </c>
      <c r="C626" s="7" t="s">
        <v>337</v>
      </c>
      <c r="D626" s="7" t="s">
        <v>787</v>
      </c>
      <c r="E626" s="9">
        <v>6500</v>
      </c>
      <c r="F626" s="30"/>
      <c r="G626" s="29"/>
      <c r="H626" s="31"/>
    </row>
    <row r="627" spans="1:8" ht="15.75" x14ac:dyDescent="0.25">
      <c r="A627" s="7" t="s">
        <v>585</v>
      </c>
      <c r="B627" s="6">
        <v>44236</v>
      </c>
      <c r="C627" s="7" t="s">
        <v>337</v>
      </c>
      <c r="D627" s="7" t="s">
        <v>787</v>
      </c>
      <c r="E627" s="9">
        <v>17750</v>
      </c>
      <c r="F627" s="30"/>
      <c r="G627" s="29"/>
      <c r="H627" s="31"/>
    </row>
    <row r="628" spans="1:8" ht="15.75" x14ac:dyDescent="0.25">
      <c r="A628" s="7" t="s">
        <v>788</v>
      </c>
      <c r="B628" s="6">
        <v>44242</v>
      </c>
      <c r="C628" s="7" t="s">
        <v>337</v>
      </c>
      <c r="D628" s="7" t="s">
        <v>787</v>
      </c>
      <c r="E628" s="9">
        <v>6500</v>
      </c>
      <c r="F628" s="30"/>
      <c r="G628" s="29"/>
      <c r="H628" s="31"/>
    </row>
    <row r="629" spans="1:8" ht="15.75" x14ac:dyDescent="0.25">
      <c r="A629" s="7" t="s">
        <v>587</v>
      </c>
      <c r="B629" s="6">
        <v>44245</v>
      </c>
      <c r="C629" s="7" t="s">
        <v>337</v>
      </c>
      <c r="D629" s="7" t="s">
        <v>787</v>
      </c>
      <c r="E629" s="9">
        <v>16250</v>
      </c>
      <c r="F629" s="30"/>
      <c r="G629" s="29"/>
      <c r="H629" s="31"/>
    </row>
    <row r="630" spans="1:8" ht="15.75" x14ac:dyDescent="0.25">
      <c r="A630" s="7" t="s">
        <v>644</v>
      </c>
      <c r="B630" s="6">
        <v>44251</v>
      </c>
      <c r="C630" s="7" t="s">
        <v>337</v>
      </c>
      <c r="D630" s="7" t="s">
        <v>787</v>
      </c>
      <c r="E630" s="9">
        <v>6500</v>
      </c>
      <c r="F630" s="30"/>
      <c r="G630" s="29"/>
      <c r="H630" s="31"/>
    </row>
    <row r="631" spans="1:8" ht="15.75" x14ac:dyDescent="0.25">
      <c r="A631" s="7" t="s">
        <v>650</v>
      </c>
      <c r="B631" s="6">
        <v>44258</v>
      </c>
      <c r="C631" s="7" t="s">
        <v>337</v>
      </c>
      <c r="D631" s="7" t="s">
        <v>787</v>
      </c>
      <c r="E631" s="9">
        <v>13850</v>
      </c>
      <c r="F631" s="30"/>
      <c r="G631" s="29"/>
      <c r="H631" s="31"/>
    </row>
    <row r="632" spans="1:8" ht="15.75" x14ac:dyDescent="0.25">
      <c r="A632" s="7" t="s">
        <v>118</v>
      </c>
      <c r="B632" s="6">
        <v>44264</v>
      </c>
      <c r="C632" s="7" t="s">
        <v>789</v>
      </c>
      <c r="D632" s="7" t="s">
        <v>790</v>
      </c>
      <c r="E632" s="9">
        <v>17175.8</v>
      </c>
      <c r="F632" s="30"/>
      <c r="G632" s="29"/>
      <c r="H632" s="31"/>
    </row>
    <row r="633" spans="1:8" ht="15.75" x14ac:dyDescent="0.25">
      <c r="A633" s="7" t="s">
        <v>791</v>
      </c>
      <c r="B633" s="6">
        <v>44256</v>
      </c>
      <c r="C633" s="7" t="s">
        <v>792</v>
      </c>
      <c r="D633" s="7" t="s">
        <v>793</v>
      </c>
      <c r="E633" s="9">
        <v>1500</v>
      </c>
      <c r="F633" s="30"/>
      <c r="G633" s="29"/>
      <c r="H633" s="31"/>
    </row>
    <row r="634" spans="1:8" ht="15.75" x14ac:dyDescent="0.25">
      <c r="A634" s="7" t="s">
        <v>794</v>
      </c>
      <c r="B634" s="6">
        <v>44278</v>
      </c>
      <c r="C634" s="7" t="s">
        <v>795</v>
      </c>
      <c r="D634" s="7" t="s">
        <v>783</v>
      </c>
      <c r="E634" s="9">
        <v>41300</v>
      </c>
      <c r="F634" s="30"/>
      <c r="G634" s="29"/>
      <c r="H634" s="31"/>
    </row>
    <row r="635" spans="1:8" ht="15.75" x14ac:dyDescent="0.25">
      <c r="A635" s="7" t="s">
        <v>25</v>
      </c>
      <c r="B635" s="6">
        <v>44270</v>
      </c>
      <c r="C635" s="7" t="s">
        <v>796</v>
      </c>
      <c r="D635" s="7" t="s">
        <v>783</v>
      </c>
      <c r="E635" s="9">
        <v>41300</v>
      </c>
      <c r="F635" s="30"/>
      <c r="G635" s="29"/>
      <c r="H635" s="31"/>
    </row>
    <row r="636" spans="1:8" ht="15.75" x14ac:dyDescent="0.25">
      <c r="A636" s="7" t="s">
        <v>797</v>
      </c>
      <c r="B636" s="6">
        <v>44228</v>
      </c>
      <c r="C636" s="7" t="s">
        <v>798</v>
      </c>
      <c r="D636" s="7" t="s">
        <v>799</v>
      </c>
      <c r="E636" s="9">
        <v>29500</v>
      </c>
      <c r="F636" s="30"/>
      <c r="G636" s="29"/>
      <c r="H636" s="31"/>
    </row>
    <row r="637" spans="1:8" ht="15.75" x14ac:dyDescent="0.25">
      <c r="A637" s="7" t="s">
        <v>800</v>
      </c>
      <c r="B637" s="6">
        <v>44250</v>
      </c>
      <c r="C637" s="7" t="s">
        <v>798</v>
      </c>
      <c r="D637" s="7" t="s">
        <v>801</v>
      </c>
      <c r="E637" s="9">
        <v>41300</v>
      </c>
      <c r="F637" s="30"/>
      <c r="G637" s="29"/>
      <c r="H637" s="31"/>
    </row>
    <row r="638" spans="1:8" ht="15.75" x14ac:dyDescent="0.25">
      <c r="A638" s="7" t="s">
        <v>802</v>
      </c>
      <c r="B638" s="6">
        <v>44245</v>
      </c>
      <c r="C638" s="7" t="s">
        <v>798</v>
      </c>
      <c r="D638" s="7" t="s">
        <v>803</v>
      </c>
      <c r="E638" s="9">
        <v>41300</v>
      </c>
      <c r="F638" s="30"/>
      <c r="G638" s="29"/>
      <c r="H638" s="31"/>
    </row>
    <row r="639" spans="1:8" ht="15.75" x14ac:dyDescent="0.25">
      <c r="A639" s="7" t="s">
        <v>804</v>
      </c>
      <c r="B639" s="6">
        <v>44278</v>
      </c>
      <c r="C639" s="7" t="s">
        <v>798</v>
      </c>
      <c r="D639" s="7" t="s">
        <v>805</v>
      </c>
      <c r="E639" s="9">
        <v>41300</v>
      </c>
      <c r="F639" s="30"/>
      <c r="G639" s="29"/>
      <c r="H639" s="31"/>
    </row>
    <row r="640" spans="1:8" ht="15.75" x14ac:dyDescent="0.25">
      <c r="A640" s="7" t="s">
        <v>806</v>
      </c>
      <c r="B640" s="6">
        <v>44274</v>
      </c>
      <c r="C640" s="7" t="s">
        <v>798</v>
      </c>
      <c r="D640" s="7" t="s">
        <v>807</v>
      </c>
      <c r="E640" s="9">
        <v>88500</v>
      </c>
      <c r="F640" s="30"/>
      <c r="G640" s="29"/>
      <c r="H640" s="31"/>
    </row>
    <row r="641" spans="1:8" ht="15.75" x14ac:dyDescent="0.25">
      <c r="A641" s="7" t="s">
        <v>808</v>
      </c>
      <c r="B641" s="6">
        <v>44282</v>
      </c>
      <c r="C641" s="7" t="s">
        <v>798</v>
      </c>
      <c r="D641" s="7" t="s">
        <v>809</v>
      </c>
      <c r="E641" s="9">
        <v>29500</v>
      </c>
      <c r="F641" s="30"/>
      <c r="G641" s="29"/>
      <c r="H641" s="31"/>
    </row>
    <row r="642" spans="1:8" ht="15.75" x14ac:dyDescent="0.25">
      <c r="A642" s="7" t="s">
        <v>810</v>
      </c>
      <c r="B642" s="6">
        <v>44228</v>
      </c>
      <c r="C642" s="7" t="s">
        <v>792</v>
      </c>
      <c r="D642" s="7" t="s">
        <v>811</v>
      </c>
      <c r="E642" s="9">
        <v>1500</v>
      </c>
      <c r="F642" s="30"/>
      <c r="G642" s="29"/>
      <c r="H642" s="31"/>
    </row>
    <row r="643" spans="1:8" ht="15.75" x14ac:dyDescent="0.25">
      <c r="A643" s="7" t="s">
        <v>812</v>
      </c>
      <c r="B643" s="6">
        <v>44198</v>
      </c>
      <c r="C643" s="7" t="s">
        <v>792</v>
      </c>
      <c r="D643" s="7" t="s">
        <v>813</v>
      </c>
      <c r="E643" s="9">
        <v>1500</v>
      </c>
      <c r="F643" s="30"/>
      <c r="G643" s="29"/>
      <c r="H643" s="31"/>
    </row>
    <row r="644" spans="1:8" ht="15.75" x14ac:dyDescent="0.25">
      <c r="A644" s="7" t="s">
        <v>814</v>
      </c>
      <c r="B644" s="6">
        <v>44250</v>
      </c>
      <c r="C644" s="7" t="s">
        <v>815</v>
      </c>
      <c r="D644" s="7" t="s">
        <v>816</v>
      </c>
      <c r="E644" s="9">
        <v>120360</v>
      </c>
      <c r="F644" s="30">
        <v>2180</v>
      </c>
      <c r="G644" s="29">
        <v>44300</v>
      </c>
      <c r="H644" s="31"/>
    </row>
    <row r="645" spans="1:8" ht="15.75" x14ac:dyDescent="0.25">
      <c r="A645" s="7" t="s">
        <v>817</v>
      </c>
      <c r="B645" s="6">
        <v>44202</v>
      </c>
      <c r="C645" s="7" t="s">
        <v>253</v>
      </c>
      <c r="D645" s="7" t="s">
        <v>254</v>
      </c>
      <c r="E645" s="9">
        <v>18904.650000000001</v>
      </c>
      <c r="F645" s="30"/>
      <c r="G645" s="29"/>
      <c r="H645" s="31"/>
    </row>
    <row r="646" spans="1:8" ht="15.75" x14ac:dyDescent="0.25">
      <c r="A646" s="7" t="s">
        <v>818</v>
      </c>
      <c r="B646" s="6">
        <v>44269</v>
      </c>
      <c r="C646" s="7" t="s">
        <v>819</v>
      </c>
      <c r="D646" s="7" t="s">
        <v>820</v>
      </c>
      <c r="E646" s="9">
        <v>54450</v>
      </c>
      <c r="F646" s="30"/>
      <c r="G646" s="29"/>
      <c r="H646" s="31"/>
    </row>
    <row r="647" spans="1:8" ht="15.75" x14ac:dyDescent="0.25">
      <c r="A647" s="7" t="s">
        <v>821</v>
      </c>
      <c r="B647" s="6">
        <v>44271</v>
      </c>
      <c r="C647" s="7" t="s">
        <v>822</v>
      </c>
      <c r="D647" s="7" t="s">
        <v>254</v>
      </c>
      <c r="E647" s="9">
        <v>18914.7</v>
      </c>
      <c r="F647" s="30"/>
      <c r="G647" s="29"/>
      <c r="H647" s="31"/>
    </row>
    <row r="648" spans="1:8" ht="15.75" x14ac:dyDescent="0.25">
      <c r="A648" s="7" t="s">
        <v>653</v>
      </c>
      <c r="B648" s="6">
        <v>44250</v>
      </c>
      <c r="C648" s="7" t="s">
        <v>395</v>
      </c>
      <c r="D648" s="7" t="s">
        <v>254</v>
      </c>
      <c r="E648" s="9">
        <v>9359.8799999999992</v>
      </c>
      <c r="F648" s="30"/>
      <c r="G648" s="29"/>
      <c r="H648" s="31"/>
    </row>
    <row r="649" spans="1:8" ht="15.75" x14ac:dyDescent="0.25">
      <c r="A649" s="7" t="s">
        <v>788</v>
      </c>
      <c r="B649" s="6">
        <v>44250</v>
      </c>
      <c r="C649" s="7" t="s">
        <v>395</v>
      </c>
      <c r="D649" s="7" t="s">
        <v>254</v>
      </c>
      <c r="E649" s="9">
        <v>9422.51</v>
      </c>
      <c r="F649" s="30"/>
      <c r="G649" s="29"/>
      <c r="H649" s="31"/>
    </row>
    <row r="650" spans="1:8" ht="15.75" x14ac:dyDescent="0.25">
      <c r="A650" s="7" t="s">
        <v>823</v>
      </c>
      <c r="B650" s="6">
        <v>44250</v>
      </c>
      <c r="C650" s="7" t="s">
        <v>395</v>
      </c>
      <c r="D650" s="7" t="s">
        <v>254</v>
      </c>
      <c r="E650" s="9">
        <v>9433.4</v>
      </c>
      <c r="F650" s="30"/>
      <c r="G650" s="29"/>
      <c r="H650" s="31"/>
    </row>
    <row r="651" spans="1:8" ht="15.75" x14ac:dyDescent="0.25">
      <c r="A651" s="7" t="s">
        <v>824</v>
      </c>
      <c r="B651" s="6">
        <v>44271</v>
      </c>
      <c r="C651" s="7" t="s">
        <v>395</v>
      </c>
      <c r="D651" s="7" t="s">
        <v>254</v>
      </c>
      <c r="E651" s="9">
        <v>9363.65</v>
      </c>
      <c r="F651" s="30"/>
      <c r="G651" s="29"/>
      <c r="H651" s="31"/>
    </row>
    <row r="652" spans="1:8" ht="15.75" x14ac:dyDescent="0.25">
      <c r="A652" s="7" t="s">
        <v>220</v>
      </c>
      <c r="B652" s="6">
        <v>44271</v>
      </c>
      <c r="C652" s="7" t="s">
        <v>395</v>
      </c>
      <c r="D652" s="7" t="s">
        <v>254</v>
      </c>
      <c r="E652" s="9">
        <v>9363.65</v>
      </c>
      <c r="F652" s="30"/>
      <c r="G652" s="29"/>
      <c r="H652" s="31"/>
    </row>
    <row r="653" spans="1:8" ht="15.75" x14ac:dyDescent="0.25">
      <c r="A653" s="7" t="s">
        <v>825</v>
      </c>
      <c r="B653" s="6">
        <v>44271</v>
      </c>
      <c r="C653" s="7" t="s">
        <v>395</v>
      </c>
      <c r="D653" s="7" t="s">
        <v>254</v>
      </c>
      <c r="E653" s="9">
        <v>9363.65</v>
      </c>
      <c r="F653" s="30"/>
      <c r="G653" s="29"/>
      <c r="H653" s="31"/>
    </row>
    <row r="654" spans="1:8" ht="15.75" x14ac:dyDescent="0.25">
      <c r="A654" s="7" t="s">
        <v>826</v>
      </c>
      <c r="B654" s="6">
        <v>44271</v>
      </c>
      <c r="C654" s="7" t="s">
        <v>395</v>
      </c>
      <c r="D654" s="7" t="s">
        <v>254</v>
      </c>
      <c r="E654" s="9">
        <v>9363.65</v>
      </c>
      <c r="F654" s="30"/>
      <c r="G654" s="29"/>
      <c r="H654" s="31"/>
    </row>
    <row r="655" spans="1:8" ht="15.75" x14ac:dyDescent="0.25">
      <c r="A655" s="7" t="s">
        <v>827</v>
      </c>
      <c r="B655" s="6">
        <v>44271</v>
      </c>
      <c r="C655" s="7" t="s">
        <v>395</v>
      </c>
      <c r="D655" s="7" t="s">
        <v>254</v>
      </c>
      <c r="E655" s="9">
        <v>9401.7099999999991</v>
      </c>
      <c r="F655" s="30"/>
      <c r="G655" s="29"/>
      <c r="H655" s="31"/>
    </row>
    <row r="656" spans="1:8" ht="15.75" x14ac:dyDescent="0.25">
      <c r="A656" s="7" t="s">
        <v>828</v>
      </c>
      <c r="B656" s="6">
        <v>44292</v>
      </c>
      <c r="C656" s="7" t="s">
        <v>829</v>
      </c>
      <c r="D656" s="7" t="s">
        <v>254</v>
      </c>
      <c r="E656" s="9">
        <v>1456450.4</v>
      </c>
      <c r="F656" s="30"/>
      <c r="G656" s="29"/>
      <c r="H656" s="31"/>
    </row>
    <row r="657" spans="1:8" ht="15.75" x14ac:dyDescent="0.25">
      <c r="A657" s="7" t="s">
        <v>830</v>
      </c>
      <c r="B657" s="6">
        <v>44292</v>
      </c>
      <c r="C657" s="7" t="s">
        <v>829</v>
      </c>
      <c r="D657" s="7" t="s">
        <v>254</v>
      </c>
      <c r="E657" s="9">
        <v>1495305.44</v>
      </c>
      <c r="F657" s="30"/>
      <c r="G657" s="29"/>
      <c r="H657" s="31"/>
    </row>
    <row r="658" spans="1:8" ht="15.75" x14ac:dyDescent="0.25">
      <c r="A658" s="7" t="s">
        <v>831</v>
      </c>
      <c r="B658" s="6">
        <v>44273</v>
      </c>
      <c r="C658" s="7" t="s">
        <v>832</v>
      </c>
      <c r="D658" s="7" t="s">
        <v>833</v>
      </c>
      <c r="E658" s="9">
        <v>1475394.12</v>
      </c>
      <c r="F658" s="30"/>
      <c r="G658" s="29"/>
      <c r="H658" s="31"/>
    </row>
    <row r="659" spans="1:8" ht="15.75" x14ac:dyDescent="0.25">
      <c r="A659" s="7" t="s">
        <v>485</v>
      </c>
      <c r="B659" s="6">
        <v>44272</v>
      </c>
      <c r="C659" s="7" t="s">
        <v>486</v>
      </c>
      <c r="D659" s="7" t="s">
        <v>81</v>
      </c>
      <c r="E659" s="9">
        <v>5459758.9900000002</v>
      </c>
      <c r="F659" s="30"/>
      <c r="G659" s="29"/>
      <c r="H659" s="31"/>
    </row>
    <row r="660" spans="1:8" ht="15.75" x14ac:dyDescent="0.25">
      <c r="A660" s="7" t="s">
        <v>518</v>
      </c>
      <c r="B660" s="6">
        <v>44284</v>
      </c>
      <c r="C660" s="7" t="s">
        <v>834</v>
      </c>
      <c r="D660" s="7" t="s">
        <v>835</v>
      </c>
      <c r="E660" s="9">
        <v>5613136.0999999996</v>
      </c>
      <c r="F660" s="30"/>
      <c r="G660" s="29"/>
      <c r="H660" s="31"/>
    </row>
    <row r="661" spans="1:8" ht="15.75" x14ac:dyDescent="0.25">
      <c r="A661" s="7" t="s">
        <v>519</v>
      </c>
      <c r="B661" s="6">
        <v>44284</v>
      </c>
      <c r="C661" s="7" t="s">
        <v>834</v>
      </c>
      <c r="D661" s="7" t="s">
        <v>836</v>
      </c>
      <c r="E661" s="9">
        <v>5613136.0999999996</v>
      </c>
      <c r="F661" s="30"/>
      <c r="G661" s="29"/>
      <c r="H661" s="31"/>
    </row>
    <row r="662" spans="1:8" ht="15.75" x14ac:dyDescent="0.25">
      <c r="A662" s="7" t="s">
        <v>520</v>
      </c>
      <c r="B662" s="6">
        <v>44284</v>
      </c>
      <c r="C662" s="7" t="s">
        <v>834</v>
      </c>
      <c r="D662" s="7" t="s">
        <v>837</v>
      </c>
      <c r="E662" s="9">
        <v>5613136.0999999996</v>
      </c>
      <c r="F662" s="30"/>
      <c r="G662" s="29"/>
      <c r="H662" s="31"/>
    </row>
    <row r="663" spans="1:8" ht="15.75" x14ac:dyDescent="0.25">
      <c r="A663" s="7" t="s">
        <v>521</v>
      </c>
      <c r="B663" s="6">
        <v>44284</v>
      </c>
      <c r="C663" s="7" t="s">
        <v>834</v>
      </c>
      <c r="D663" s="7" t="s">
        <v>838</v>
      </c>
      <c r="E663" s="9">
        <v>785025.71</v>
      </c>
      <c r="F663" s="30"/>
      <c r="G663" s="29"/>
      <c r="H663" s="31"/>
    </row>
    <row r="664" spans="1:8" ht="15.75" x14ac:dyDescent="0.25">
      <c r="A664" s="7" t="s">
        <v>522</v>
      </c>
      <c r="B664" s="6">
        <v>44284</v>
      </c>
      <c r="C664" s="7" t="s">
        <v>834</v>
      </c>
      <c r="D664" s="7" t="s">
        <v>839</v>
      </c>
      <c r="E664" s="9">
        <v>5613136.0999999996</v>
      </c>
      <c r="F664" s="30"/>
      <c r="G664" s="29"/>
      <c r="H664" s="31"/>
    </row>
    <row r="665" spans="1:8" ht="15.75" x14ac:dyDescent="0.25">
      <c r="A665" s="7" t="s">
        <v>371</v>
      </c>
      <c r="B665" s="6">
        <v>44270</v>
      </c>
      <c r="C665" s="7" t="s">
        <v>834</v>
      </c>
      <c r="D665" s="7" t="s">
        <v>840</v>
      </c>
      <c r="E665" s="9">
        <v>948828.75</v>
      </c>
      <c r="F665" s="30"/>
      <c r="G665" s="29"/>
      <c r="H665" s="31"/>
    </row>
    <row r="666" spans="1:8" ht="15.75" x14ac:dyDescent="0.25">
      <c r="A666" s="7" t="s">
        <v>503</v>
      </c>
      <c r="B666" s="6">
        <v>44291</v>
      </c>
      <c r="C666" s="7" t="s">
        <v>841</v>
      </c>
      <c r="D666" s="7" t="s">
        <v>842</v>
      </c>
      <c r="E666" s="9">
        <v>539217.5</v>
      </c>
      <c r="F666" s="30"/>
      <c r="G666" s="29"/>
      <c r="H666" s="31"/>
    </row>
    <row r="667" spans="1:8" ht="15.75" x14ac:dyDescent="0.25">
      <c r="A667" s="7" t="s">
        <v>843</v>
      </c>
      <c r="B667" s="6">
        <v>44286</v>
      </c>
      <c r="C667" s="7" t="s">
        <v>844</v>
      </c>
      <c r="D667" s="7" t="s">
        <v>845</v>
      </c>
      <c r="E667" s="9">
        <v>2072983.75</v>
      </c>
      <c r="F667" s="30"/>
      <c r="G667" s="29"/>
      <c r="H667" s="31"/>
    </row>
    <row r="668" spans="1:8" ht="15.75" x14ac:dyDescent="0.25">
      <c r="A668" s="7" t="s">
        <v>90</v>
      </c>
      <c r="B668" s="6">
        <v>44279</v>
      </c>
      <c r="C668" s="7" t="s">
        <v>846</v>
      </c>
      <c r="D668" s="7" t="s">
        <v>847</v>
      </c>
      <c r="E668" s="9">
        <v>39546.519999999997</v>
      </c>
      <c r="F668" s="30"/>
      <c r="G668" s="29"/>
      <c r="H668" s="31"/>
    </row>
    <row r="669" spans="1:8" ht="15.75" x14ac:dyDescent="0.25">
      <c r="A669" s="7" t="s">
        <v>848</v>
      </c>
      <c r="B669" s="6">
        <v>44279</v>
      </c>
      <c r="C669" s="7" t="s">
        <v>849</v>
      </c>
      <c r="D669" s="7" t="s">
        <v>850</v>
      </c>
      <c r="E669" s="9">
        <v>9558</v>
      </c>
      <c r="F669" s="30"/>
      <c r="G669" s="29"/>
      <c r="H669" s="31"/>
    </row>
    <row r="670" spans="1:8" ht="15.75" x14ac:dyDescent="0.25">
      <c r="A670" s="7" t="s">
        <v>606</v>
      </c>
      <c r="B670" s="6">
        <v>44291</v>
      </c>
      <c r="C670" s="7" t="s">
        <v>337</v>
      </c>
      <c r="D670" s="7" t="s">
        <v>851</v>
      </c>
      <c r="E670" s="9">
        <v>10900</v>
      </c>
      <c r="F670" s="30"/>
      <c r="G670" s="29"/>
      <c r="H670" s="31"/>
    </row>
    <row r="671" spans="1:8" ht="15.75" x14ac:dyDescent="0.25">
      <c r="A671" s="7" t="s">
        <v>594</v>
      </c>
      <c r="B671" s="6">
        <v>44284</v>
      </c>
      <c r="C671" s="7" t="s">
        <v>337</v>
      </c>
      <c r="D671" s="7" t="s">
        <v>851</v>
      </c>
      <c r="E671" s="9">
        <v>10900</v>
      </c>
      <c r="F671" s="30"/>
      <c r="G671" s="29"/>
      <c r="H671" s="31"/>
    </row>
    <row r="672" spans="1:8" ht="15.75" x14ac:dyDescent="0.25">
      <c r="A672" s="7" t="s">
        <v>595</v>
      </c>
      <c r="B672" s="6">
        <v>44285</v>
      </c>
      <c r="C672" s="7" t="s">
        <v>337</v>
      </c>
      <c r="D672" s="7" t="s">
        <v>851</v>
      </c>
      <c r="E672" s="9">
        <v>10400</v>
      </c>
      <c r="F672" s="30"/>
      <c r="G672" s="29"/>
      <c r="H672" s="31"/>
    </row>
    <row r="673" spans="1:8" ht="15.75" x14ac:dyDescent="0.25">
      <c r="A673" s="7" t="s">
        <v>336</v>
      </c>
      <c r="B673" s="6">
        <v>44265</v>
      </c>
      <c r="C673" s="7" t="s">
        <v>337</v>
      </c>
      <c r="D673" s="7" t="s">
        <v>851</v>
      </c>
      <c r="E673" s="9">
        <v>10400</v>
      </c>
      <c r="F673" s="30"/>
      <c r="G673" s="29"/>
      <c r="H673" s="31"/>
    </row>
    <row r="674" spans="1:8" ht="15.75" x14ac:dyDescent="0.25">
      <c r="A674" s="7" t="s">
        <v>635</v>
      </c>
      <c r="B674" s="6">
        <v>44274</v>
      </c>
      <c r="C674" s="7" t="s">
        <v>337</v>
      </c>
      <c r="D674" s="7" t="s">
        <v>851</v>
      </c>
      <c r="E674" s="9">
        <v>11900</v>
      </c>
      <c r="F674" s="30"/>
      <c r="G674" s="29"/>
      <c r="H674" s="31"/>
    </row>
    <row r="675" spans="1:8" ht="15.75" x14ac:dyDescent="0.25">
      <c r="A675" s="7" t="s">
        <v>426</v>
      </c>
      <c r="B675" s="6">
        <v>44292</v>
      </c>
      <c r="C675" s="7" t="s">
        <v>852</v>
      </c>
      <c r="D675" s="7" t="s">
        <v>853</v>
      </c>
      <c r="E675" s="9">
        <v>1412263.19</v>
      </c>
      <c r="F675" s="30"/>
      <c r="G675" s="29"/>
      <c r="H675" s="31"/>
    </row>
    <row r="676" spans="1:8" ht="15.75" x14ac:dyDescent="0.25">
      <c r="A676" s="7" t="s">
        <v>351</v>
      </c>
      <c r="B676" s="6">
        <v>44284</v>
      </c>
      <c r="C676" s="7" t="s">
        <v>854</v>
      </c>
      <c r="D676" s="7" t="s">
        <v>254</v>
      </c>
      <c r="E676" s="9">
        <v>787296</v>
      </c>
      <c r="F676" s="30"/>
      <c r="G676" s="29"/>
      <c r="H676" s="31"/>
    </row>
    <row r="677" spans="1:8" ht="15.75" x14ac:dyDescent="0.25">
      <c r="A677" s="7" t="s">
        <v>855</v>
      </c>
      <c r="B677" s="6">
        <v>44242</v>
      </c>
      <c r="C677" s="7" t="s">
        <v>854</v>
      </c>
      <c r="D677" s="7" t="s">
        <v>254</v>
      </c>
      <c r="E677" s="9">
        <v>187856</v>
      </c>
      <c r="F677" s="30"/>
      <c r="G677" s="29"/>
      <c r="H677" s="31"/>
    </row>
    <row r="678" spans="1:8" ht="15.75" x14ac:dyDescent="0.25">
      <c r="A678" s="7" t="s">
        <v>470</v>
      </c>
      <c r="B678" s="40">
        <v>44236</v>
      </c>
      <c r="C678" s="7" t="s">
        <v>856</v>
      </c>
      <c r="D678" s="7" t="s">
        <v>857</v>
      </c>
      <c r="E678" s="9">
        <v>78705</v>
      </c>
      <c r="F678" s="30"/>
      <c r="G678" s="29"/>
      <c r="H678" s="31"/>
    </row>
    <row r="679" spans="1:8" ht="15.75" x14ac:dyDescent="0.25">
      <c r="A679" s="7" t="s">
        <v>858</v>
      </c>
      <c r="B679" s="6">
        <v>44250</v>
      </c>
      <c r="C679" s="7" t="s">
        <v>395</v>
      </c>
      <c r="D679" s="7" t="s">
        <v>254</v>
      </c>
      <c r="E679" s="9">
        <v>10370.32</v>
      </c>
      <c r="F679" s="30"/>
      <c r="G679" s="29"/>
      <c r="H679" s="31"/>
    </row>
    <row r="680" spans="1:8" ht="15.75" x14ac:dyDescent="0.25">
      <c r="A680" s="7" t="s">
        <v>859</v>
      </c>
      <c r="B680" s="6">
        <v>44064</v>
      </c>
      <c r="C680" s="7" t="s">
        <v>860</v>
      </c>
      <c r="D680" s="7" t="s">
        <v>861</v>
      </c>
      <c r="E680" s="9">
        <v>17784955.899999999</v>
      </c>
      <c r="F680" s="30"/>
      <c r="G680" s="29"/>
      <c r="H680" s="31"/>
    </row>
    <row r="681" spans="1:8" ht="15.75" x14ac:dyDescent="0.25">
      <c r="A681" s="7" t="s">
        <v>862</v>
      </c>
      <c r="B681" s="6">
        <v>44071</v>
      </c>
      <c r="C681" s="7" t="s">
        <v>860</v>
      </c>
      <c r="D681" s="7" t="s">
        <v>861</v>
      </c>
      <c r="E681" s="9">
        <v>18783132.149999999</v>
      </c>
      <c r="F681" s="30"/>
      <c r="G681" s="29"/>
      <c r="H681" s="31"/>
    </row>
    <row r="682" spans="1:8" ht="15.75" x14ac:dyDescent="0.25">
      <c r="A682" s="7" t="s">
        <v>863</v>
      </c>
      <c r="B682" s="6">
        <v>44078</v>
      </c>
      <c r="C682" s="7" t="s">
        <v>860</v>
      </c>
      <c r="D682" s="7" t="s">
        <v>861</v>
      </c>
      <c r="E682" s="9">
        <v>20011616.699999999</v>
      </c>
      <c r="F682" s="30"/>
      <c r="G682" s="29"/>
      <c r="H682" s="31"/>
    </row>
    <row r="683" spans="1:8" ht="15.75" x14ac:dyDescent="0.25">
      <c r="A683" s="7" t="s">
        <v>864</v>
      </c>
      <c r="B683" s="6">
        <v>44085</v>
      </c>
      <c r="C683" s="7" t="s">
        <v>860</v>
      </c>
      <c r="D683" s="7" t="s">
        <v>861</v>
      </c>
      <c r="E683" s="9">
        <v>18568450.379999999</v>
      </c>
      <c r="F683" s="30"/>
      <c r="G683" s="29"/>
      <c r="H683" s="31"/>
    </row>
    <row r="684" spans="1:8" ht="15.75" x14ac:dyDescent="0.25">
      <c r="A684" s="7" t="s">
        <v>865</v>
      </c>
      <c r="B684" s="6">
        <v>44134</v>
      </c>
      <c r="C684" s="7" t="s">
        <v>860</v>
      </c>
      <c r="D684" s="7" t="s">
        <v>861</v>
      </c>
      <c r="E684" s="9">
        <v>17955982.68</v>
      </c>
      <c r="F684" s="30"/>
      <c r="G684" s="29"/>
      <c r="H684" s="31"/>
    </row>
    <row r="685" spans="1:8" ht="15.75" x14ac:dyDescent="0.25">
      <c r="A685" s="7" t="s">
        <v>866</v>
      </c>
      <c r="B685" s="6">
        <v>44127</v>
      </c>
      <c r="C685" s="7" t="s">
        <v>860</v>
      </c>
      <c r="D685" s="7" t="s">
        <v>861</v>
      </c>
      <c r="E685" s="9">
        <v>17273938.75</v>
      </c>
      <c r="F685" s="30"/>
      <c r="G685" s="29"/>
      <c r="H685" s="31"/>
    </row>
    <row r="686" spans="1:8" ht="15.75" x14ac:dyDescent="0.25">
      <c r="A686" s="7" t="s">
        <v>867</v>
      </c>
      <c r="B686" s="6">
        <v>44148</v>
      </c>
      <c r="C686" s="7" t="s">
        <v>860</v>
      </c>
      <c r="D686" s="7" t="s">
        <v>861</v>
      </c>
      <c r="E686" s="9">
        <v>15884545.84</v>
      </c>
      <c r="F686" s="30"/>
      <c r="G686" s="29"/>
      <c r="H686" s="31"/>
    </row>
    <row r="687" spans="1:8" ht="15.75" x14ac:dyDescent="0.25">
      <c r="A687" s="7" t="s">
        <v>868</v>
      </c>
      <c r="B687" s="6">
        <v>44141</v>
      </c>
      <c r="C687" s="7" t="s">
        <v>860</v>
      </c>
      <c r="D687" s="7" t="s">
        <v>861</v>
      </c>
      <c r="E687" s="9">
        <v>17801015.629999999</v>
      </c>
      <c r="F687" s="30"/>
      <c r="G687" s="29"/>
      <c r="H687" s="31"/>
    </row>
    <row r="688" spans="1:8" ht="15.75" x14ac:dyDescent="0.25">
      <c r="A688" s="7" t="s">
        <v>869</v>
      </c>
      <c r="B688" s="6">
        <v>44125</v>
      </c>
      <c r="C688" s="7" t="s">
        <v>860</v>
      </c>
      <c r="D688" s="7" t="s">
        <v>861</v>
      </c>
      <c r="E688" s="9">
        <v>132868929.18000001</v>
      </c>
      <c r="F688" s="30"/>
      <c r="G688" s="29"/>
      <c r="H688" s="31"/>
    </row>
    <row r="689" spans="1:8" ht="15.75" x14ac:dyDescent="0.25">
      <c r="A689" s="7" t="s">
        <v>870</v>
      </c>
      <c r="B689" s="6">
        <v>44092</v>
      </c>
      <c r="C689" s="7" t="s">
        <v>860</v>
      </c>
      <c r="D689" s="7" t="s">
        <v>861</v>
      </c>
      <c r="E689" s="9">
        <v>18693912.609999999</v>
      </c>
      <c r="F689" s="30"/>
      <c r="G689" s="29"/>
      <c r="H689" s="31"/>
    </row>
    <row r="690" spans="1:8" ht="15.75" x14ac:dyDescent="0.25">
      <c r="A690" s="7" t="s">
        <v>871</v>
      </c>
      <c r="B690" s="6">
        <v>44099</v>
      </c>
      <c r="C690" s="7" t="s">
        <v>860</v>
      </c>
      <c r="D690" s="7" t="s">
        <v>861</v>
      </c>
      <c r="E690" s="9">
        <v>16820491.030000001</v>
      </c>
      <c r="F690" s="30"/>
      <c r="G690" s="29"/>
      <c r="H690" s="31"/>
    </row>
    <row r="691" spans="1:8" ht="15.75" x14ac:dyDescent="0.25">
      <c r="A691" s="7" t="s">
        <v>872</v>
      </c>
      <c r="B691" s="6">
        <v>44106</v>
      </c>
      <c r="C691" s="7" t="s">
        <v>860</v>
      </c>
      <c r="D691" s="7" t="s">
        <v>861</v>
      </c>
      <c r="E691" s="9">
        <v>17179008.940000001</v>
      </c>
      <c r="F691" s="30"/>
      <c r="G691" s="29"/>
      <c r="H691" s="31"/>
    </row>
    <row r="692" spans="1:8" ht="15.75" x14ac:dyDescent="0.25">
      <c r="A692" s="7" t="s">
        <v>873</v>
      </c>
      <c r="B692" s="6">
        <v>44113</v>
      </c>
      <c r="C692" s="7" t="s">
        <v>860</v>
      </c>
      <c r="D692" s="7" t="s">
        <v>861</v>
      </c>
      <c r="E692" s="9">
        <v>18689494.530000001</v>
      </c>
      <c r="F692" s="30"/>
      <c r="G692" s="29"/>
      <c r="H692" s="31"/>
    </row>
    <row r="693" spans="1:8" ht="15.75" x14ac:dyDescent="0.25">
      <c r="A693" s="7" t="s">
        <v>874</v>
      </c>
      <c r="B693" s="6">
        <v>44120</v>
      </c>
      <c r="C693" s="7" t="s">
        <v>860</v>
      </c>
      <c r="D693" s="7" t="s">
        <v>861</v>
      </c>
      <c r="E693" s="9">
        <v>17885952.629999999</v>
      </c>
      <c r="F693" s="30"/>
      <c r="G693" s="29"/>
      <c r="H693" s="31"/>
    </row>
    <row r="694" spans="1:8" ht="15.75" x14ac:dyDescent="0.25">
      <c r="A694" s="7" t="s">
        <v>875</v>
      </c>
      <c r="B694" s="6">
        <v>44294</v>
      </c>
      <c r="C694" s="7" t="s">
        <v>471</v>
      </c>
      <c r="D694" s="7" t="s">
        <v>876</v>
      </c>
      <c r="E694" s="9">
        <v>12124737.98</v>
      </c>
      <c r="F694" s="30"/>
      <c r="G694" s="29"/>
      <c r="H694" s="31"/>
    </row>
    <row r="695" spans="1:8" ht="15.75" x14ac:dyDescent="0.25">
      <c r="A695" s="7" t="s">
        <v>877</v>
      </c>
      <c r="B695" s="6">
        <v>44271</v>
      </c>
      <c r="C695" s="7" t="s">
        <v>395</v>
      </c>
      <c r="D695" s="7" t="s">
        <v>254</v>
      </c>
      <c r="E695" s="9">
        <v>88983.25</v>
      </c>
      <c r="F695" s="30"/>
      <c r="G695" s="29"/>
      <c r="H695" s="31"/>
    </row>
    <row r="696" spans="1:8" ht="15.75" x14ac:dyDescent="0.25">
      <c r="A696" s="7" t="s">
        <v>878</v>
      </c>
      <c r="B696" s="6">
        <v>44271</v>
      </c>
      <c r="C696" s="7" t="s">
        <v>395</v>
      </c>
      <c r="D696" s="7" t="s">
        <v>254</v>
      </c>
      <c r="E696" s="9">
        <v>9939.52</v>
      </c>
      <c r="F696" s="30"/>
      <c r="G696" s="29"/>
      <c r="H696" s="31"/>
    </row>
    <row r="697" spans="1:8" ht="15.75" x14ac:dyDescent="0.25">
      <c r="A697" s="7" t="s">
        <v>879</v>
      </c>
      <c r="B697" s="6">
        <v>44271</v>
      </c>
      <c r="C697" s="7" t="s">
        <v>395</v>
      </c>
      <c r="D697" s="7" t="s">
        <v>254</v>
      </c>
      <c r="E697" s="9">
        <v>9870.5</v>
      </c>
      <c r="F697" s="30"/>
      <c r="G697" s="29"/>
      <c r="H697" s="31"/>
    </row>
    <row r="698" spans="1:8" ht="15.75" x14ac:dyDescent="0.25">
      <c r="A698" s="7" t="s">
        <v>880</v>
      </c>
      <c r="B698" s="6">
        <v>44271</v>
      </c>
      <c r="C698" s="7" t="s">
        <v>395</v>
      </c>
      <c r="D698" s="7" t="s">
        <v>254</v>
      </c>
      <c r="E698" s="9">
        <v>9090.9</v>
      </c>
      <c r="F698" s="30"/>
      <c r="G698" s="29"/>
      <c r="H698" s="31"/>
    </row>
    <row r="699" spans="1:8" ht="15.75" x14ac:dyDescent="0.25">
      <c r="A699" s="7" t="s">
        <v>881</v>
      </c>
      <c r="B699" s="6">
        <v>44271</v>
      </c>
      <c r="C699" s="7" t="s">
        <v>395</v>
      </c>
      <c r="D699" s="7" t="s">
        <v>254</v>
      </c>
      <c r="E699" s="9">
        <v>10252.9</v>
      </c>
      <c r="F699" s="30"/>
      <c r="G699" s="29"/>
      <c r="H699" s="31"/>
    </row>
    <row r="700" spans="1:8" ht="15.75" x14ac:dyDescent="0.25">
      <c r="A700" s="7" t="s">
        <v>882</v>
      </c>
      <c r="B700" s="6">
        <v>44271</v>
      </c>
      <c r="C700" s="7" t="s">
        <v>395</v>
      </c>
      <c r="D700" s="7" t="s">
        <v>254</v>
      </c>
      <c r="E700" s="9">
        <v>9213.23</v>
      </c>
      <c r="F700" s="30"/>
      <c r="G700" s="29"/>
      <c r="H700" s="31"/>
    </row>
    <row r="701" spans="1:8" ht="15.75" x14ac:dyDescent="0.25">
      <c r="A701" s="7" t="s">
        <v>883</v>
      </c>
      <c r="B701" s="6">
        <v>44271</v>
      </c>
      <c r="C701" s="7" t="s">
        <v>395</v>
      </c>
      <c r="D701" s="7" t="s">
        <v>254</v>
      </c>
      <c r="E701" s="9">
        <v>23511.05</v>
      </c>
      <c r="F701" s="30"/>
      <c r="G701" s="29"/>
      <c r="H701" s="31"/>
    </row>
    <row r="702" spans="1:8" ht="15.75" x14ac:dyDescent="0.25">
      <c r="A702" s="7" t="s">
        <v>884</v>
      </c>
      <c r="B702" s="6">
        <v>44271</v>
      </c>
      <c r="C702" s="7" t="s">
        <v>395</v>
      </c>
      <c r="D702" s="7" t="s">
        <v>254</v>
      </c>
      <c r="E702" s="9">
        <v>23035.94</v>
      </c>
      <c r="F702" s="30"/>
      <c r="G702" s="29"/>
      <c r="H702" s="31"/>
    </row>
    <row r="703" spans="1:8" ht="15.75" x14ac:dyDescent="0.25">
      <c r="A703" s="7" t="s">
        <v>885</v>
      </c>
      <c r="B703" s="6">
        <v>44271</v>
      </c>
      <c r="C703" s="7" t="s">
        <v>395</v>
      </c>
      <c r="D703" s="7" t="s">
        <v>254</v>
      </c>
      <c r="E703" s="9">
        <v>8448.7999999999993</v>
      </c>
      <c r="F703" s="30"/>
      <c r="G703" s="29"/>
      <c r="H703" s="31"/>
    </row>
    <row r="704" spans="1:8" ht="15.75" x14ac:dyDescent="0.25">
      <c r="A704" s="7" t="s">
        <v>886</v>
      </c>
      <c r="B704" s="6">
        <v>44271</v>
      </c>
      <c r="C704" s="7" t="s">
        <v>395</v>
      </c>
      <c r="D704" s="7" t="s">
        <v>254</v>
      </c>
      <c r="E704" s="9">
        <v>32949.480000000003</v>
      </c>
      <c r="F704" s="30"/>
      <c r="G704" s="29"/>
      <c r="H704" s="31"/>
    </row>
    <row r="705" spans="1:8" ht="15.75" x14ac:dyDescent="0.25">
      <c r="A705" s="7" t="s">
        <v>887</v>
      </c>
      <c r="B705" s="6">
        <v>44271</v>
      </c>
      <c r="C705" s="7" t="s">
        <v>395</v>
      </c>
      <c r="D705" s="7" t="s">
        <v>254</v>
      </c>
      <c r="E705" s="9">
        <v>27764.28</v>
      </c>
      <c r="F705" s="30"/>
      <c r="G705" s="29"/>
      <c r="H705" s="31"/>
    </row>
    <row r="706" spans="1:8" ht="15.75" x14ac:dyDescent="0.25">
      <c r="A706" s="7" t="s">
        <v>888</v>
      </c>
      <c r="B706" s="6">
        <v>44271</v>
      </c>
      <c r="C706" s="7" t="s">
        <v>395</v>
      </c>
      <c r="D706" s="7" t="s">
        <v>254</v>
      </c>
      <c r="E706" s="9">
        <v>22448.33</v>
      </c>
      <c r="F706" s="30"/>
      <c r="G706" s="29"/>
      <c r="H706" s="31"/>
    </row>
    <row r="707" spans="1:8" ht="15.75" x14ac:dyDescent="0.25">
      <c r="A707" s="7" t="s">
        <v>889</v>
      </c>
      <c r="B707" s="6">
        <v>44271</v>
      </c>
      <c r="C707" s="7" t="s">
        <v>395</v>
      </c>
      <c r="D707" s="7" t="s">
        <v>254</v>
      </c>
      <c r="E707" s="9">
        <v>23145.58</v>
      </c>
      <c r="F707" s="30"/>
      <c r="G707" s="29"/>
      <c r="H707" s="31"/>
    </row>
    <row r="708" spans="1:8" ht="15.75" x14ac:dyDescent="0.25">
      <c r="A708" s="7" t="s">
        <v>890</v>
      </c>
      <c r="B708" s="6">
        <v>44271</v>
      </c>
      <c r="C708" s="7" t="s">
        <v>395</v>
      </c>
      <c r="D708" s="7" t="s">
        <v>254</v>
      </c>
      <c r="E708" s="9">
        <v>27103.4</v>
      </c>
      <c r="F708" s="30"/>
      <c r="G708" s="29"/>
      <c r="H708" s="31"/>
    </row>
    <row r="709" spans="1:8" ht="15.75" x14ac:dyDescent="0.25">
      <c r="A709" s="7" t="s">
        <v>891</v>
      </c>
      <c r="B709" s="6">
        <v>44271</v>
      </c>
      <c r="C709" s="7" t="s">
        <v>395</v>
      </c>
      <c r="D709" s="7" t="s">
        <v>254</v>
      </c>
      <c r="E709" s="9">
        <v>23311.09</v>
      </c>
      <c r="F709" s="30"/>
      <c r="G709" s="29"/>
      <c r="H709" s="31"/>
    </row>
    <row r="710" spans="1:8" ht="15.75" x14ac:dyDescent="0.25">
      <c r="A710" s="7" t="s">
        <v>892</v>
      </c>
      <c r="B710" s="6">
        <v>44271</v>
      </c>
      <c r="C710" s="7" t="s">
        <v>395</v>
      </c>
      <c r="D710" s="7" t="s">
        <v>254</v>
      </c>
      <c r="E710" s="9">
        <v>22567.23</v>
      </c>
      <c r="F710" s="30"/>
      <c r="G710" s="29"/>
      <c r="H710" s="31"/>
    </row>
    <row r="711" spans="1:8" ht="15.75" x14ac:dyDescent="0.25">
      <c r="A711" s="7" t="s">
        <v>893</v>
      </c>
      <c r="B711" s="6">
        <v>44271</v>
      </c>
      <c r="C711" s="7" t="s">
        <v>395</v>
      </c>
      <c r="D711" s="7" t="s">
        <v>254</v>
      </c>
      <c r="E711" s="9">
        <v>13425.4</v>
      </c>
      <c r="F711" s="30"/>
      <c r="G711" s="29"/>
      <c r="H711" s="31"/>
    </row>
    <row r="712" spans="1:8" ht="15.75" x14ac:dyDescent="0.25">
      <c r="A712" s="7" t="s">
        <v>894</v>
      </c>
      <c r="B712" s="6">
        <v>44271</v>
      </c>
      <c r="C712" s="7" t="s">
        <v>395</v>
      </c>
      <c r="D712" s="7" t="s">
        <v>254</v>
      </c>
      <c r="E712" s="9">
        <v>9084.6200000000008</v>
      </c>
      <c r="F712" s="30"/>
      <c r="G712" s="29"/>
      <c r="H712" s="31"/>
    </row>
    <row r="713" spans="1:8" ht="15.75" x14ac:dyDescent="0.25">
      <c r="A713" s="7" t="s">
        <v>895</v>
      </c>
      <c r="B713" s="6">
        <v>44271</v>
      </c>
      <c r="C713" s="7" t="s">
        <v>395</v>
      </c>
      <c r="D713" s="7" t="s">
        <v>254</v>
      </c>
      <c r="E713" s="9">
        <v>28971.63</v>
      </c>
      <c r="F713" s="30"/>
      <c r="G713" s="29"/>
      <c r="H713" s="31"/>
    </row>
    <row r="714" spans="1:8" ht="15.75" x14ac:dyDescent="0.25">
      <c r="A714" s="7" t="s">
        <v>896</v>
      </c>
      <c r="B714" s="6">
        <v>44271</v>
      </c>
      <c r="C714" s="7" t="s">
        <v>395</v>
      </c>
      <c r="D714" s="7" t="s">
        <v>254</v>
      </c>
      <c r="E714" s="9">
        <v>8565.42</v>
      </c>
      <c r="F714" s="30"/>
      <c r="G714" s="29"/>
      <c r="H714" s="31"/>
    </row>
    <row r="715" spans="1:8" ht="15.75" x14ac:dyDescent="0.25">
      <c r="A715" s="7" t="s">
        <v>897</v>
      </c>
      <c r="B715" s="6">
        <v>44271</v>
      </c>
      <c r="C715" s="7" t="s">
        <v>395</v>
      </c>
      <c r="D715" s="7" t="s">
        <v>254</v>
      </c>
      <c r="E715" s="9">
        <v>18528.560000000001</v>
      </c>
      <c r="F715" s="30"/>
      <c r="G715" s="29"/>
      <c r="H715" s="31"/>
    </row>
    <row r="716" spans="1:8" ht="15.75" x14ac:dyDescent="0.25">
      <c r="A716" s="7" t="s">
        <v>898</v>
      </c>
      <c r="B716" s="6">
        <v>44271</v>
      </c>
      <c r="C716" s="7" t="s">
        <v>395</v>
      </c>
      <c r="D716" s="7" t="s">
        <v>254</v>
      </c>
      <c r="E716" s="9">
        <v>9156.7999999999993</v>
      </c>
      <c r="F716" s="30"/>
      <c r="G716" s="29"/>
      <c r="H716" s="31"/>
    </row>
    <row r="717" spans="1:8" ht="15.75" x14ac:dyDescent="0.25">
      <c r="A717" s="7" t="s">
        <v>899</v>
      </c>
      <c r="B717" s="6">
        <v>44271</v>
      </c>
      <c r="C717" s="7" t="s">
        <v>395</v>
      </c>
      <c r="D717" s="7" t="s">
        <v>254</v>
      </c>
      <c r="E717" s="9">
        <v>5097.6000000000004</v>
      </c>
      <c r="F717" s="30"/>
      <c r="G717" s="29"/>
      <c r="H717" s="31"/>
    </row>
    <row r="718" spans="1:8" ht="15.75" x14ac:dyDescent="0.25">
      <c r="A718" s="7" t="s">
        <v>900</v>
      </c>
      <c r="B718" s="6">
        <v>44271</v>
      </c>
      <c r="C718" s="7" t="s">
        <v>395</v>
      </c>
      <c r="D718" s="7" t="s">
        <v>254</v>
      </c>
      <c r="E718" s="9">
        <v>5097.6000000000004</v>
      </c>
      <c r="F718" s="30"/>
      <c r="G718" s="29"/>
      <c r="H718" s="31"/>
    </row>
    <row r="719" spans="1:8" ht="15.75" x14ac:dyDescent="0.25">
      <c r="A719" s="7" t="s">
        <v>901</v>
      </c>
      <c r="B719" s="6">
        <v>44271</v>
      </c>
      <c r="C719" s="7" t="s">
        <v>395</v>
      </c>
      <c r="D719" s="7" t="s">
        <v>254</v>
      </c>
      <c r="E719" s="9">
        <v>10225.17</v>
      </c>
      <c r="F719" s="30"/>
      <c r="G719" s="29"/>
      <c r="H719" s="31"/>
    </row>
    <row r="720" spans="1:8" ht="15.75" x14ac:dyDescent="0.25">
      <c r="A720" s="7" t="s">
        <v>902</v>
      </c>
      <c r="B720" s="6">
        <v>44271</v>
      </c>
      <c r="C720" s="7" t="s">
        <v>395</v>
      </c>
      <c r="D720" s="7" t="s">
        <v>254</v>
      </c>
      <c r="E720" s="9">
        <v>21081.22</v>
      </c>
      <c r="F720" s="30"/>
      <c r="G720" s="29"/>
      <c r="H720" s="31"/>
    </row>
    <row r="721" spans="1:8" ht="15.75" x14ac:dyDescent="0.25">
      <c r="A721" s="7" t="s">
        <v>903</v>
      </c>
      <c r="B721" s="6">
        <v>44271</v>
      </c>
      <c r="C721" s="7" t="s">
        <v>395</v>
      </c>
      <c r="D721" s="7" t="s">
        <v>254</v>
      </c>
      <c r="E721" s="9">
        <v>22406.36</v>
      </c>
      <c r="F721" s="30"/>
      <c r="G721" s="29"/>
      <c r="H721" s="31"/>
    </row>
    <row r="722" spans="1:8" ht="15.75" x14ac:dyDescent="0.25">
      <c r="A722" s="7" t="s">
        <v>904</v>
      </c>
      <c r="B722" s="6">
        <v>44271</v>
      </c>
      <c r="C722" s="7" t="s">
        <v>395</v>
      </c>
      <c r="D722" s="7" t="s">
        <v>254</v>
      </c>
      <c r="E722" s="9">
        <v>9697</v>
      </c>
      <c r="F722" s="30"/>
      <c r="G722" s="29"/>
      <c r="H722" s="31"/>
    </row>
    <row r="723" spans="1:8" ht="15.75" x14ac:dyDescent="0.25">
      <c r="A723" s="7" t="s">
        <v>905</v>
      </c>
      <c r="B723" s="6">
        <v>44271</v>
      </c>
      <c r="C723" s="7" t="s">
        <v>395</v>
      </c>
      <c r="D723" s="7" t="s">
        <v>254</v>
      </c>
      <c r="E723" s="9">
        <v>27560.93</v>
      </c>
      <c r="F723" s="30"/>
      <c r="G723" s="29"/>
      <c r="H723" s="31"/>
    </row>
    <row r="724" spans="1:8" ht="15.75" x14ac:dyDescent="0.25">
      <c r="A724" s="7" t="s">
        <v>906</v>
      </c>
      <c r="B724" s="6">
        <v>44271</v>
      </c>
      <c r="C724" s="7" t="s">
        <v>395</v>
      </c>
      <c r="D724" s="7" t="s">
        <v>254</v>
      </c>
      <c r="E724" s="9">
        <v>27781.88</v>
      </c>
      <c r="F724" s="30"/>
      <c r="G724" s="29"/>
      <c r="H724" s="31"/>
    </row>
    <row r="725" spans="1:8" ht="15.75" x14ac:dyDescent="0.25">
      <c r="A725" s="7" t="s">
        <v>907</v>
      </c>
      <c r="B725" s="6">
        <v>44271</v>
      </c>
      <c r="C725" s="7" t="s">
        <v>395</v>
      </c>
      <c r="D725" s="7" t="s">
        <v>254</v>
      </c>
      <c r="E725" s="9">
        <v>29280.99</v>
      </c>
      <c r="F725" s="30"/>
      <c r="G725" s="29"/>
      <c r="H725" s="31"/>
    </row>
    <row r="726" spans="1:8" ht="15.75" x14ac:dyDescent="0.25">
      <c r="A726" s="7" t="s">
        <v>908</v>
      </c>
      <c r="B726" s="6">
        <v>44271</v>
      </c>
      <c r="C726" s="7" t="s">
        <v>395</v>
      </c>
      <c r="D726" s="7" t="s">
        <v>254</v>
      </c>
      <c r="E726" s="9">
        <v>3776</v>
      </c>
      <c r="F726" s="30"/>
      <c r="G726" s="29"/>
      <c r="H726" s="31"/>
    </row>
    <row r="727" spans="1:8" ht="15.75" x14ac:dyDescent="0.25">
      <c r="A727" s="7" t="s">
        <v>909</v>
      </c>
      <c r="B727" s="6">
        <v>44271</v>
      </c>
      <c r="C727" s="7" t="s">
        <v>395</v>
      </c>
      <c r="D727" s="7" t="s">
        <v>254</v>
      </c>
      <c r="E727" s="9">
        <v>9105.64</v>
      </c>
      <c r="F727" s="30"/>
      <c r="G727" s="29"/>
      <c r="H727" s="31"/>
    </row>
    <row r="728" spans="1:8" ht="15.75" x14ac:dyDescent="0.25">
      <c r="A728" s="7" t="s">
        <v>222</v>
      </c>
      <c r="B728" s="6">
        <v>44271</v>
      </c>
      <c r="C728" s="7" t="s">
        <v>395</v>
      </c>
      <c r="D728" s="7" t="s">
        <v>254</v>
      </c>
      <c r="E728" s="9">
        <v>9742.84</v>
      </c>
      <c r="F728" s="30"/>
      <c r="G728" s="29"/>
      <c r="H728" s="31"/>
    </row>
    <row r="729" spans="1:8" ht="15.75" x14ac:dyDescent="0.25">
      <c r="A729" s="7" t="s">
        <v>910</v>
      </c>
      <c r="B729" s="6">
        <v>44271</v>
      </c>
      <c r="C729" s="7" t="s">
        <v>395</v>
      </c>
      <c r="D729" s="7" t="s">
        <v>254</v>
      </c>
      <c r="E729" s="9">
        <v>8916.84</v>
      </c>
      <c r="F729" s="30"/>
      <c r="G729" s="29"/>
      <c r="H729" s="31"/>
    </row>
    <row r="730" spans="1:8" ht="15.75" x14ac:dyDescent="0.25">
      <c r="A730" s="7" t="s">
        <v>911</v>
      </c>
      <c r="B730" s="6">
        <v>44271</v>
      </c>
      <c r="C730" s="7" t="s">
        <v>395</v>
      </c>
      <c r="D730" s="7" t="s">
        <v>254</v>
      </c>
      <c r="E730" s="9">
        <v>11131.34</v>
      </c>
      <c r="F730" s="30"/>
      <c r="G730" s="29"/>
      <c r="H730" s="31"/>
    </row>
    <row r="731" spans="1:8" ht="15.75" x14ac:dyDescent="0.25">
      <c r="A731" s="7" t="s">
        <v>912</v>
      </c>
      <c r="B731" s="6">
        <v>44271</v>
      </c>
      <c r="C731" s="7" t="s">
        <v>395</v>
      </c>
      <c r="D731" s="7" t="s">
        <v>254</v>
      </c>
      <c r="E731" s="9">
        <v>27058.23</v>
      </c>
      <c r="F731" s="30"/>
      <c r="G731" s="29"/>
      <c r="H731" s="31"/>
    </row>
    <row r="732" spans="1:8" ht="15.75" x14ac:dyDescent="0.25">
      <c r="A732" s="7" t="s">
        <v>913</v>
      </c>
      <c r="B732" s="6">
        <v>44291</v>
      </c>
      <c r="C732" s="7" t="s">
        <v>395</v>
      </c>
      <c r="D732" s="7" t="s">
        <v>254</v>
      </c>
      <c r="E732" s="9">
        <v>24022.23</v>
      </c>
      <c r="F732" s="30"/>
      <c r="G732" s="29"/>
      <c r="H732" s="31"/>
    </row>
    <row r="733" spans="1:8" ht="15.75" x14ac:dyDescent="0.25">
      <c r="A733" s="7" t="s">
        <v>914</v>
      </c>
      <c r="B733" s="6">
        <v>44291</v>
      </c>
      <c r="C733" s="7" t="s">
        <v>395</v>
      </c>
      <c r="D733" s="7" t="s">
        <v>254</v>
      </c>
      <c r="E733" s="9">
        <v>8821.7199999999993</v>
      </c>
      <c r="F733" s="30"/>
      <c r="G733" s="29"/>
      <c r="H733" s="31"/>
    </row>
    <row r="734" spans="1:8" ht="15.75" x14ac:dyDescent="0.25">
      <c r="A734" s="7" t="s">
        <v>915</v>
      </c>
      <c r="B734" s="6">
        <v>44291</v>
      </c>
      <c r="C734" s="7" t="s">
        <v>395</v>
      </c>
      <c r="D734" s="7" t="s">
        <v>254</v>
      </c>
      <c r="E734" s="9">
        <v>9575.77</v>
      </c>
      <c r="F734" s="30"/>
      <c r="G734" s="29"/>
      <c r="H734" s="31"/>
    </row>
    <row r="735" spans="1:8" ht="15.75" x14ac:dyDescent="0.25">
      <c r="A735" s="7" t="s">
        <v>916</v>
      </c>
      <c r="B735" s="6">
        <v>44291</v>
      </c>
      <c r="C735" s="7" t="s">
        <v>395</v>
      </c>
      <c r="D735" s="7" t="s">
        <v>254</v>
      </c>
      <c r="E735" s="9">
        <v>13440.41</v>
      </c>
      <c r="F735" s="30"/>
      <c r="G735" s="29"/>
      <c r="H735" s="31"/>
    </row>
    <row r="736" spans="1:8" ht="15.75" x14ac:dyDescent="0.25">
      <c r="A736" s="7" t="s">
        <v>917</v>
      </c>
      <c r="B736" s="6">
        <v>44291</v>
      </c>
      <c r="C736" s="7" t="s">
        <v>395</v>
      </c>
      <c r="D736" s="7" t="s">
        <v>254</v>
      </c>
      <c r="E736" s="9">
        <v>9010.52</v>
      </c>
      <c r="F736" s="30"/>
      <c r="G736" s="29"/>
      <c r="H736" s="31"/>
    </row>
    <row r="737" spans="1:8" ht="15.75" x14ac:dyDescent="0.25">
      <c r="A737" s="7" t="s">
        <v>918</v>
      </c>
      <c r="B737" s="6">
        <v>44291</v>
      </c>
      <c r="C737" s="7" t="s">
        <v>395</v>
      </c>
      <c r="D737" s="7" t="s">
        <v>254</v>
      </c>
      <c r="E737" s="9">
        <v>8821.7199999999993</v>
      </c>
      <c r="F737" s="30"/>
      <c r="G737" s="29"/>
      <c r="H737" s="31"/>
    </row>
    <row r="738" spans="1:8" ht="15.75" x14ac:dyDescent="0.25">
      <c r="A738" s="7" t="s">
        <v>919</v>
      </c>
      <c r="B738" s="6">
        <v>44291</v>
      </c>
      <c r="C738" s="7" t="s">
        <v>395</v>
      </c>
      <c r="D738" s="7" t="s">
        <v>254</v>
      </c>
      <c r="E738" s="9">
        <v>13607.59</v>
      </c>
      <c r="F738" s="30"/>
      <c r="G738" s="29"/>
      <c r="H738" s="31"/>
    </row>
    <row r="739" spans="1:8" ht="15.75" x14ac:dyDescent="0.25">
      <c r="A739" s="7" t="s">
        <v>920</v>
      </c>
      <c r="B739" s="6">
        <v>44291</v>
      </c>
      <c r="C739" s="7" t="s">
        <v>395</v>
      </c>
      <c r="D739" s="7" t="s">
        <v>254</v>
      </c>
      <c r="E739" s="9">
        <v>22918.53</v>
      </c>
      <c r="F739" s="30"/>
      <c r="G739" s="29"/>
      <c r="H739" s="31"/>
    </row>
    <row r="740" spans="1:8" ht="15.75" x14ac:dyDescent="0.25">
      <c r="A740" s="7" t="s">
        <v>334</v>
      </c>
      <c r="B740" s="6">
        <v>44291</v>
      </c>
      <c r="C740" s="7" t="s">
        <v>395</v>
      </c>
      <c r="D740" s="7" t="s">
        <v>254</v>
      </c>
      <c r="E740" s="9">
        <v>8800.1</v>
      </c>
      <c r="F740" s="30"/>
      <c r="G740" s="29"/>
      <c r="H740" s="31"/>
    </row>
    <row r="741" spans="1:8" ht="15.75" x14ac:dyDescent="0.25">
      <c r="A741" s="7" t="s">
        <v>921</v>
      </c>
      <c r="B741" s="6">
        <v>44291</v>
      </c>
      <c r="C741" s="7" t="s">
        <v>395</v>
      </c>
      <c r="D741" s="7" t="s">
        <v>254</v>
      </c>
      <c r="E741" s="9">
        <v>22707.13</v>
      </c>
      <c r="F741" s="30"/>
      <c r="G741" s="29"/>
      <c r="H741" s="31"/>
    </row>
    <row r="742" spans="1:8" ht="15.75" x14ac:dyDescent="0.25">
      <c r="A742" s="7" t="s">
        <v>320</v>
      </c>
      <c r="B742" s="6">
        <v>44253</v>
      </c>
      <c r="C742" s="7" t="s">
        <v>355</v>
      </c>
      <c r="D742" s="7" t="s">
        <v>254</v>
      </c>
      <c r="E742" s="9">
        <v>13520.33</v>
      </c>
      <c r="F742" s="30"/>
      <c r="G742" s="29"/>
      <c r="H742" s="31"/>
    </row>
    <row r="743" spans="1:8" ht="15.75" x14ac:dyDescent="0.25">
      <c r="A743" s="7" t="s">
        <v>922</v>
      </c>
      <c r="B743" s="6">
        <v>44253</v>
      </c>
      <c r="C743" s="7" t="s">
        <v>355</v>
      </c>
      <c r="D743" s="7" t="s">
        <v>254</v>
      </c>
      <c r="E743" s="9">
        <v>9433.68</v>
      </c>
      <c r="F743" s="30"/>
      <c r="G743" s="29"/>
      <c r="H743" s="31"/>
    </row>
    <row r="744" spans="1:8" ht="15.75" x14ac:dyDescent="0.25">
      <c r="A744" s="7" t="s">
        <v>923</v>
      </c>
      <c r="B744" s="6">
        <v>44253</v>
      </c>
      <c r="C744" s="7" t="s">
        <v>355</v>
      </c>
      <c r="D744" s="7" t="s">
        <v>254</v>
      </c>
      <c r="E744" s="9">
        <v>62874.34</v>
      </c>
      <c r="F744" s="30"/>
      <c r="G744" s="29"/>
      <c r="H744" s="31"/>
    </row>
    <row r="745" spans="1:8" ht="15.75" x14ac:dyDescent="0.25">
      <c r="A745" s="7" t="s">
        <v>924</v>
      </c>
      <c r="B745" s="6">
        <v>44286</v>
      </c>
      <c r="C745" s="7" t="s">
        <v>355</v>
      </c>
      <c r="D745" s="7" t="s">
        <v>254</v>
      </c>
      <c r="E745" s="9">
        <v>111318.75</v>
      </c>
      <c r="F745" s="30"/>
      <c r="G745" s="29"/>
      <c r="H745" s="31"/>
    </row>
    <row r="746" spans="1:8" ht="15.75" x14ac:dyDescent="0.25">
      <c r="A746" s="7" t="s">
        <v>925</v>
      </c>
      <c r="B746" s="6">
        <v>44286</v>
      </c>
      <c r="C746" s="7" t="s">
        <v>355</v>
      </c>
      <c r="D746" s="7" t="s">
        <v>254</v>
      </c>
      <c r="E746" s="9">
        <v>24580.09</v>
      </c>
      <c r="F746" s="30"/>
      <c r="G746" s="29"/>
      <c r="H746" s="31"/>
    </row>
    <row r="747" spans="1:8" ht="15.75" x14ac:dyDescent="0.25">
      <c r="A747" s="7" t="s">
        <v>926</v>
      </c>
      <c r="B747" s="6">
        <v>44286</v>
      </c>
      <c r="C747" s="7" t="s">
        <v>355</v>
      </c>
      <c r="D747" s="7" t="s">
        <v>254</v>
      </c>
      <c r="E747" s="9">
        <v>60180.47</v>
      </c>
      <c r="F747" s="30"/>
      <c r="G747" s="29"/>
      <c r="H747" s="31"/>
    </row>
    <row r="748" spans="1:8" ht="15.75" x14ac:dyDescent="0.25">
      <c r="A748" s="7" t="s">
        <v>927</v>
      </c>
      <c r="B748" s="6">
        <v>44286</v>
      </c>
      <c r="C748" s="7" t="s">
        <v>355</v>
      </c>
      <c r="D748" s="7" t="s">
        <v>254</v>
      </c>
      <c r="E748" s="9">
        <v>17946.740000000002</v>
      </c>
      <c r="F748" s="30"/>
      <c r="G748" s="29"/>
      <c r="H748" s="31"/>
    </row>
    <row r="749" spans="1:8" ht="15.75" x14ac:dyDescent="0.25">
      <c r="A749" s="7" t="s">
        <v>928</v>
      </c>
      <c r="B749" s="6">
        <v>44286</v>
      </c>
      <c r="C749" s="7" t="s">
        <v>355</v>
      </c>
      <c r="D749" s="7" t="s">
        <v>254</v>
      </c>
      <c r="E749" s="9">
        <v>19537.46</v>
      </c>
      <c r="F749" s="30"/>
      <c r="G749" s="29"/>
      <c r="H749" s="31"/>
    </row>
    <row r="750" spans="1:8" ht="15.75" x14ac:dyDescent="0.25">
      <c r="A750" s="7" t="s">
        <v>929</v>
      </c>
      <c r="B750" s="6">
        <v>44286</v>
      </c>
      <c r="C750" s="7" t="s">
        <v>355</v>
      </c>
      <c r="D750" s="7" t="s">
        <v>254</v>
      </c>
      <c r="E750" s="9">
        <v>107508.13</v>
      </c>
      <c r="F750" s="30"/>
      <c r="G750" s="29"/>
      <c r="H750" s="31"/>
    </row>
    <row r="751" spans="1:8" ht="15.75" x14ac:dyDescent="0.25">
      <c r="A751" s="7" t="s">
        <v>930</v>
      </c>
      <c r="B751" s="6">
        <v>44286</v>
      </c>
      <c r="C751" s="7" t="s">
        <v>355</v>
      </c>
      <c r="D751" s="7" t="s">
        <v>254</v>
      </c>
      <c r="E751" s="9">
        <v>218035.20000000001</v>
      </c>
      <c r="F751" s="30"/>
      <c r="G751" s="29"/>
      <c r="H751" s="31"/>
    </row>
    <row r="752" spans="1:8" ht="15.75" x14ac:dyDescent="0.25">
      <c r="A752" s="7" t="s">
        <v>931</v>
      </c>
      <c r="B752" s="6">
        <v>44286</v>
      </c>
      <c r="C752" s="7" t="s">
        <v>355</v>
      </c>
      <c r="D752" s="7" t="s">
        <v>254</v>
      </c>
      <c r="E752" s="9">
        <v>16569.05</v>
      </c>
      <c r="F752" s="30"/>
      <c r="G752" s="29"/>
      <c r="H752" s="31"/>
    </row>
    <row r="753" spans="1:8" ht="15.75" x14ac:dyDescent="0.25">
      <c r="A753" s="7" t="s">
        <v>932</v>
      </c>
      <c r="B753" s="6">
        <v>44286</v>
      </c>
      <c r="C753" s="7" t="s">
        <v>355</v>
      </c>
      <c r="D753" s="7" t="s">
        <v>254</v>
      </c>
      <c r="E753" s="9">
        <v>83706.47</v>
      </c>
      <c r="F753" s="30"/>
      <c r="G753" s="29"/>
      <c r="H753" s="31"/>
    </row>
    <row r="754" spans="1:8" ht="15.75" x14ac:dyDescent="0.25">
      <c r="A754" s="7" t="s">
        <v>933</v>
      </c>
      <c r="B754" s="6">
        <v>44286</v>
      </c>
      <c r="C754" s="7" t="s">
        <v>355</v>
      </c>
      <c r="D754" s="7" t="s">
        <v>254</v>
      </c>
      <c r="E754" s="9">
        <v>104970.6</v>
      </c>
      <c r="F754" s="30"/>
      <c r="G754" s="29"/>
      <c r="H754" s="31"/>
    </row>
    <row r="755" spans="1:8" ht="15.75" x14ac:dyDescent="0.25">
      <c r="A755" s="7" t="s">
        <v>934</v>
      </c>
      <c r="B755" s="6">
        <v>44286</v>
      </c>
      <c r="C755" s="7" t="s">
        <v>355</v>
      </c>
      <c r="D755" s="7" t="s">
        <v>254</v>
      </c>
      <c r="E755" s="9">
        <v>16776.54</v>
      </c>
      <c r="F755" s="30"/>
      <c r="G755" s="29"/>
      <c r="H755" s="31"/>
    </row>
    <row r="756" spans="1:8" ht="15.75" x14ac:dyDescent="0.25">
      <c r="A756" s="7" t="s">
        <v>935</v>
      </c>
      <c r="B756" s="6">
        <v>44286</v>
      </c>
      <c r="C756" s="7" t="s">
        <v>355</v>
      </c>
      <c r="D756" s="7" t="s">
        <v>254</v>
      </c>
      <c r="E756" s="9">
        <v>73799.63</v>
      </c>
      <c r="F756" s="30"/>
      <c r="G756" s="29"/>
      <c r="H756" s="31"/>
    </row>
    <row r="757" spans="1:8" ht="15.75" x14ac:dyDescent="0.25">
      <c r="A757" s="7" t="s">
        <v>936</v>
      </c>
      <c r="B757" s="6">
        <v>44286</v>
      </c>
      <c r="C757" s="7" t="s">
        <v>355</v>
      </c>
      <c r="D757" s="7" t="s">
        <v>254</v>
      </c>
      <c r="E757" s="9">
        <v>33656.71</v>
      </c>
      <c r="F757" s="30"/>
      <c r="G757" s="29"/>
      <c r="H757" s="31"/>
    </row>
    <row r="758" spans="1:8" ht="15.75" x14ac:dyDescent="0.25">
      <c r="A758" s="7" t="s">
        <v>937</v>
      </c>
      <c r="B758" s="6">
        <v>44286</v>
      </c>
      <c r="C758" s="7" t="s">
        <v>355</v>
      </c>
      <c r="D758" s="7" t="s">
        <v>254</v>
      </c>
      <c r="E758" s="9">
        <v>21116.29</v>
      </c>
      <c r="F758" s="30"/>
      <c r="G758" s="29"/>
      <c r="H758" s="31"/>
    </row>
    <row r="759" spans="1:8" ht="15.75" x14ac:dyDescent="0.25">
      <c r="A759" s="7" t="s">
        <v>938</v>
      </c>
      <c r="B759" s="6">
        <v>44286</v>
      </c>
      <c r="C759" s="7" t="s">
        <v>355</v>
      </c>
      <c r="D759" s="7" t="s">
        <v>254</v>
      </c>
      <c r="E759" s="9">
        <v>14337</v>
      </c>
      <c r="F759" s="30"/>
      <c r="G759" s="29"/>
      <c r="H759" s="31"/>
    </row>
    <row r="760" spans="1:8" ht="15.75" x14ac:dyDescent="0.25">
      <c r="A760" s="7" t="s">
        <v>939</v>
      </c>
      <c r="B760" s="6">
        <v>44286</v>
      </c>
      <c r="C760" s="7" t="s">
        <v>355</v>
      </c>
      <c r="D760" s="7" t="s">
        <v>254</v>
      </c>
      <c r="E760" s="9">
        <v>68836.13</v>
      </c>
      <c r="F760" s="30"/>
      <c r="G760" s="29"/>
      <c r="H760" s="31"/>
    </row>
    <row r="761" spans="1:8" ht="15.75" x14ac:dyDescent="0.25">
      <c r="A761" s="7" t="s">
        <v>940</v>
      </c>
      <c r="B761" s="6">
        <v>44286</v>
      </c>
      <c r="C761" s="7" t="s">
        <v>355</v>
      </c>
      <c r="D761" s="7" t="s">
        <v>254</v>
      </c>
      <c r="E761" s="9">
        <v>72552.77</v>
      </c>
      <c r="F761" s="30"/>
      <c r="G761" s="29"/>
      <c r="H761" s="31"/>
    </row>
    <row r="762" spans="1:8" ht="15.75" x14ac:dyDescent="0.25">
      <c r="A762" s="7" t="s">
        <v>941</v>
      </c>
      <c r="B762" s="6">
        <v>44286</v>
      </c>
      <c r="C762" s="7" t="s">
        <v>355</v>
      </c>
      <c r="D762" s="7" t="s">
        <v>254</v>
      </c>
      <c r="E762" s="9">
        <v>127457.76</v>
      </c>
      <c r="F762" s="30"/>
      <c r="G762" s="29"/>
      <c r="H762" s="31"/>
    </row>
    <row r="763" spans="1:8" ht="15.75" x14ac:dyDescent="0.25">
      <c r="A763" s="7" t="s">
        <v>942</v>
      </c>
      <c r="B763" s="6">
        <v>44286</v>
      </c>
      <c r="C763" s="7" t="s">
        <v>355</v>
      </c>
      <c r="D763" s="7" t="s">
        <v>254</v>
      </c>
      <c r="E763" s="9">
        <v>7919.9</v>
      </c>
      <c r="F763" s="30"/>
      <c r="G763" s="29"/>
      <c r="H763" s="31"/>
    </row>
    <row r="764" spans="1:8" ht="15.75" x14ac:dyDescent="0.25">
      <c r="A764" s="7" t="s">
        <v>943</v>
      </c>
      <c r="B764" s="6">
        <v>44286</v>
      </c>
      <c r="C764" s="7" t="s">
        <v>355</v>
      </c>
      <c r="D764" s="7" t="s">
        <v>254</v>
      </c>
      <c r="E764" s="9">
        <v>65444.73</v>
      </c>
      <c r="F764" s="30"/>
      <c r="G764" s="29"/>
      <c r="H764" s="31"/>
    </row>
    <row r="765" spans="1:8" ht="15.75" x14ac:dyDescent="0.25">
      <c r="A765" s="7" t="s">
        <v>944</v>
      </c>
      <c r="B765" s="6">
        <v>44286</v>
      </c>
      <c r="C765" s="7" t="s">
        <v>355</v>
      </c>
      <c r="D765" s="7" t="s">
        <v>254</v>
      </c>
      <c r="E765" s="9">
        <v>22496.31</v>
      </c>
      <c r="F765" s="30"/>
      <c r="G765" s="29"/>
      <c r="H765" s="31"/>
    </row>
    <row r="766" spans="1:8" ht="15.75" x14ac:dyDescent="0.25">
      <c r="A766" s="7" t="s">
        <v>945</v>
      </c>
      <c r="B766" s="6">
        <v>44286</v>
      </c>
      <c r="C766" s="7" t="s">
        <v>355</v>
      </c>
      <c r="D766" s="7" t="s">
        <v>254</v>
      </c>
      <c r="E766" s="9">
        <v>39676.79</v>
      </c>
      <c r="F766" s="30"/>
      <c r="G766" s="29"/>
      <c r="H766" s="31"/>
    </row>
    <row r="767" spans="1:8" ht="15.75" x14ac:dyDescent="0.25">
      <c r="A767" s="7" t="s">
        <v>946</v>
      </c>
      <c r="B767" s="6">
        <v>44286</v>
      </c>
      <c r="C767" s="7" t="s">
        <v>355</v>
      </c>
      <c r="D767" s="7" t="s">
        <v>254</v>
      </c>
      <c r="E767" s="9">
        <v>91108.15</v>
      </c>
      <c r="F767" s="30"/>
      <c r="G767" s="29"/>
      <c r="H767" s="31"/>
    </row>
    <row r="768" spans="1:8" ht="15.75" x14ac:dyDescent="0.25">
      <c r="A768" s="7" t="s">
        <v>947</v>
      </c>
      <c r="B768" s="6">
        <v>44286</v>
      </c>
      <c r="C768" s="7" t="s">
        <v>355</v>
      </c>
      <c r="D768" s="7" t="s">
        <v>254</v>
      </c>
      <c r="E768" s="9">
        <v>238137.59</v>
      </c>
      <c r="F768" s="30"/>
      <c r="G768" s="29"/>
      <c r="H768" s="31"/>
    </row>
    <row r="769" spans="1:8" ht="15.75" x14ac:dyDescent="0.25">
      <c r="A769" s="7" t="s">
        <v>948</v>
      </c>
      <c r="B769" s="6">
        <v>44286</v>
      </c>
      <c r="C769" s="7" t="s">
        <v>355</v>
      </c>
      <c r="D769" s="7" t="s">
        <v>254</v>
      </c>
      <c r="E769" s="9">
        <v>34431.46</v>
      </c>
      <c r="F769" s="30"/>
      <c r="G769" s="29"/>
      <c r="H769" s="31"/>
    </row>
    <row r="770" spans="1:8" ht="15.75" x14ac:dyDescent="0.25">
      <c r="A770" s="7" t="s">
        <v>949</v>
      </c>
      <c r="B770" s="6">
        <v>44286</v>
      </c>
      <c r="C770" s="7" t="s">
        <v>355</v>
      </c>
      <c r="D770" s="7" t="s">
        <v>254</v>
      </c>
      <c r="E770" s="9">
        <v>143153.07</v>
      </c>
      <c r="F770" s="30"/>
      <c r="G770" s="29"/>
      <c r="H770" s="31"/>
    </row>
    <row r="771" spans="1:8" ht="15.75" x14ac:dyDescent="0.25">
      <c r="A771" s="7" t="s">
        <v>950</v>
      </c>
      <c r="B771" s="6">
        <v>44286</v>
      </c>
      <c r="C771" s="7" t="s">
        <v>355</v>
      </c>
      <c r="D771" s="7" t="s">
        <v>254</v>
      </c>
      <c r="E771" s="9">
        <v>4885.2</v>
      </c>
      <c r="F771" s="30"/>
      <c r="G771" s="29"/>
      <c r="H771" s="31"/>
    </row>
    <row r="772" spans="1:8" ht="15.75" x14ac:dyDescent="0.25">
      <c r="A772" s="7" t="s">
        <v>951</v>
      </c>
      <c r="B772" s="6">
        <v>44286</v>
      </c>
      <c r="C772" s="7" t="s">
        <v>355</v>
      </c>
      <c r="D772" s="7" t="s">
        <v>254</v>
      </c>
      <c r="E772" s="9">
        <v>57802.41</v>
      </c>
      <c r="F772" s="30"/>
      <c r="G772" s="29"/>
      <c r="H772" s="31"/>
    </row>
    <row r="773" spans="1:8" ht="15.75" x14ac:dyDescent="0.25">
      <c r="A773" s="7" t="s">
        <v>952</v>
      </c>
      <c r="B773" s="6">
        <v>44286</v>
      </c>
      <c r="C773" s="7" t="s">
        <v>355</v>
      </c>
      <c r="D773" s="7" t="s">
        <v>254</v>
      </c>
      <c r="E773" s="9">
        <v>96833.19</v>
      </c>
      <c r="F773" s="30"/>
      <c r="G773" s="29"/>
      <c r="H773" s="31"/>
    </row>
    <row r="774" spans="1:8" ht="15.75" x14ac:dyDescent="0.25">
      <c r="A774" s="7" t="s">
        <v>953</v>
      </c>
      <c r="B774" s="6">
        <v>44286</v>
      </c>
      <c r="C774" s="7" t="s">
        <v>355</v>
      </c>
      <c r="D774" s="7" t="s">
        <v>254</v>
      </c>
      <c r="E774" s="9">
        <v>11575.22</v>
      </c>
      <c r="F774" s="30"/>
      <c r="G774" s="29"/>
      <c r="H774" s="31"/>
    </row>
    <row r="775" spans="1:8" ht="15.75" x14ac:dyDescent="0.25">
      <c r="A775" s="7" t="s">
        <v>954</v>
      </c>
      <c r="B775" s="6">
        <v>44286</v>
      </c>
      <c r="C775" s="7" t="s">
        <v>355</v>
      </c>
      <c r="D775" s="7" t="s">
        <v>254</v>
      </c>
      <c r="E775" s="9">
        <v>54274.11</v>
      </c>
      <c r="F775" s="30"/>
      <c r="G775" s="29"/>
      <c r="H775" s="31"/>
    </row>
    <row r="776" spans="1:8" ht="15.75" x14ac:dyDescent="0.25">
      <c r="A776" s="7" t="s">
        <v>955</v>
      </c>
      <c r="B776" s="6">
        <v>44286</v>
      </c>
      <c r="C776" s="7" t="s">
        <v>355</v>
      </c>
      <c r="D776" s="7" t="s">
        <v>254</v>
      </c>
      <c r="E776" s="9">
        <v>92012.13</v>
      </c>
      <c r="F776" s="30"/>
      <c r="G776" s="29"/>
      <c r="H776" s="31"/>
    </row>
    <row r="777" spans="1:8" ht="15.75" x14ac:dyDescent="0.25">
      <c r="A777" s="7" t="s">
        <v>956</v>
      </c>
      <c r="B777" s="6">
        <v>44286</v>
      </c>
      <c r="C777" s="7" t="s">
        <v>355</v>
      </c>
      <c r="D777" s="7" t="s">
        <v>254</v>
      </c>
      <c r="E777" s="9">
        <v>9900.98</v>
      </c>
      <c r="F777" s="30"/>
      <c r="G777" s="29"/>
      <c r="H777" s="31"/>
    </row>
    <row r="778" spans="1:8" ht="15.75" x14ac:dyDescent="0.25">
      <c r="A778" s="7" t="s">
        <v>957</v>
      </c>
      <c r="B778" s="6">
        <v>44286</v>
      </c>
      <c r="C778" s="7" t="s">
        <v>355</v>
      </c>
      <c r="D778" s="7" t="s">
        <v>254</v>
      </c>
      <c r="E778" s="9">
        <v>99630.65</v>
      </c>
      <c r="F778" s="30"/>
      <c r="G778" s="29"/>
      <c r="H778" s="31"/>
    </row>
    <row r="779" spans="1:8" ht="15.75" x14ac:dyDescent="0.25">
      <c r="A779" s="7" t="s">
        <v>958</v>
      </c>
      <c r="B779" s="6">
        <v>44286</v>
      </c>
      <c r="C779" s="7" t="s">
        <v>355</v>
      </c>
      <c r="D779" s="7" t="s">
        <v>254</v>
      </c>
      <c r="E779" s="9">
        <v>71413.61</v>
      </c>
      <c r="F779" s="30"/>
      <c r="G779" s="29"/>
      <c r="H779" s="31"/>
    </row>
    <row r="780" spans="1:8" ht="15.75" x14ac:dyDescent="0.25">
      <c r="A780" s="7" t="s">
        <v>959</v>
      </c>
      <c r="B780" s="6">
        <v>44286</v>
      </c>
      <c r="C780" s="7" t="s">
        <v>355</v>
      </c>
      <c r="D780" s="7" t="s">
        <v>254</v>
      </c>
      <c r="E780" s="9">
        <v>39182.03</v>
      </c>
      <c r="F780" s="30"/>
      <c r="G780" s="29"/>
      <c r="H780" s="31"/>
    </row>
    <row r="781" spans="1:8" ht="15.75" x14ac:dyDescent="0.25">
      <c r="A781" s="7" t="s">
        <v>960</v>
      </c>
      <c r="B781" s="6">
        <v>44286</v>
      </c>
      <c r="C781" s="7" t="s">
        <v>355</v>
      </c>
      <c r="D781" s="7" t="s">
        <v>254</v>
      </c>
      <c r="E781" s="9">
        <v>9570.27</v>
      </c>
      <c r="F781" s="30"/>
      <c r="G781" s="29"/>
      <c r="H781" s="31"/>
    </row>
    <row r="782" spans="1:8" ht="15.75" x14ac:dyDescent="0.25">
      <c r="A782" s="7" t="s">
        <v>961</v>
      </c>
      <c r="B782" s="6">
        <v>44286</v>
      </c>
      <c r="C782" s="7" t="s">
        <v>355</v>
      </c>
      <c r="D782" s="7" t="s">
        <v>254</v>
      </c>
      <c r="E782" s="9">
        <v>24942.240000000002</v>
      </c>
      <c r="F782" s="30"/>
      <c r="G782" s="29"/>
      <c r="H782" s="31"/>
    </row>
    <row r="783" spans="1:8" ht="15.75" x14ac:dyDescent="0.25">
      <c r="A783" s="7" t="s">
        <v>962</v>
      </c>
      <c r="B783" s="6">
        <v>44286</v>
      </c>
      <c r="C783" s="7" t="s">
        <v>355</v>
      </c>
      <c r="D783" s="7" t="s">
        <v>254</v>
      </c>
      <c r="E783" s="9">
        <v>40783.160000000003</v>
      </c>
      <c r="F783" s="30"/>
      <c r="G783" s="29"/>
      <c r="H783" s="31"/>
    </row>
    <row r="784" spans="1:8" ht="15.75" x14ac:dyDescent="0.25">
      <c r="A784" s="7" t="s">
        <v>963</v>
      </c>
      <c r="B784" s="6">
        <v>44286</v>
      </c>
      <c r="C784" s="7" t="s">
        <v>355</v>
      </c>
      <c r="D784" s="7" t="s">
        <v>254</v>
      </c>
      <c r="E784" s="9">
        <v>75686.95</v>
      </c>
      <c r="F784" s="30"/>
      <c r="G784" s="29"/>
      <c r="H784" s="31"/>
    </row>
    <row r="785" spans="1:8" ht="15.75" x14ac:dyDescent="0.25">
      <c r="A785" s="7" t="s">
        <v>964</v>
      </c>
      <c r="B785" s="6">
        <v>44286</v>
      </c>
      <c r="C785" s="7" t="s">
        <v>355</v>
      </c>
      <c r="D785" s="7" t="s">
        <v>254</v>
      </c>
      <c r="E785" s="9">
        <v>79875.710000000006</v>
      </c>
      <c r="F785" s="30"/>
      <c r="G785" s="29"/>
      <c r="H785" s="31"/>
    </row>
    <row r="786" spans="1:8" ht="15.75" x14ac:dyDescent="0.25">
      <c r="A786" s="7" t="s">
        <v>965</v>
      </c>
      <c r="B786" s="6">
        <v>44286</v>
      </c>
      <c r="C786" s="7" t="s">
        <v>355</v>
      </c>
      <c r="D786" s="7" t="s">
        <v>254</v>
      </c>
      <c r="E786" s="9">
        <v>8425.01</v>
      </c>
      <c r="F786" s="30"/>
      <c r="G786" s="29"/>
      <c r="H786" s="31"/>
    </row>
    <row r="787" spans="1:8" ht="15.75" x14ac:dyDescent="0.25">
      <c r="A787" s="7" t="s">
        <v>966</v>
      </c>
      <c r="B787" s="6">
        <v>44286</v>
      </c>
      <c r="C787" s="7" t="s">
        <v>355</v>
      </c>
      <c r="D787" s="7" t="s">
        <v>254</v>
      </c>
      <c r="E787" s="9">
        <v>11606.48</v>
      </c>
      <c r="F787" s="30"/>
      <c r="G787" s="29"/>
      <c r="H787" s="31"/>
    </row>
    <row r="788" spans="1:8" ht="15.75" x14ac:dyDescent="0.25">
      <c r="A788" s="7" t="s">
        <v>967</v>
      </c>
      <c r="B788" s="6">
        <v>44286</v>
      </c>
      <c r="C788" s="7" t="s">
        <v>355</v>
      </c>
      <c r="D788" s="7" t="s">
        <v>254</v>
      </c>
      <c r="E788" s="9">
        <v>15753.58</v>
      </c>
      <c r="F788" s="30"/>
      <c r="G788" s="29"/>
      <c r="H788" s="31"/>
    </row>
    <row r="789" spans="1:8" ht="15.75" x14ac:dyDescent="0.25">
      <c r="A789" s="7" t="s">
        <v>968</v>
      </c>
      <c r="B789" s="6">
        <v>44286</v>
      </c>
      <c r="C789" s="7" t="s">
        <v>355</v>
      </c>
      <c r="D789" s="7" t="s">
        <v>254</v>
      </c>
      <c r="E789" s="9">
        <v>54509.87</v>
      </c>
      <c r="F789" s="30"/>
      <c r="G789" s="29"/>
      <c r="H789" s="31"/>
    </row>
    <row r="790" spans="1:8" ht="15.75" x14ac:dyDescent="0.25">
      <c r="A790" s="7" t="s">
        <v>969</v>
      </c>
      <c r="B790" s="6">
        <v>44286</v>
      </c>
      <c r="C790" s="7" t="s">
        <v>355</v>
      </c>
      <c r="D790" s="7" t="s">
        <v>254</v>
      </c>
      <c r="E790" s="9">
        <v>66667.48</v>
      </c>
      <c r="F790" s="30"/>
      <c r="G790" s="29"/>
      <c r="H790" s="31"/>
    </row>
    <row r="791" spans="1:8" ht="15.75" x14ac:dyDescent="0.25">
      <c r="A791" s="7" t="s">
        <v>970</v>
      </c>
      <c r="B791" s="6">
        <v>44286</v>
      </c>
      <c r="C791" s="7" t="s">
        <v>355</v>
      </c>
      <c r="D791" s="7" t="s">
        <v>254</v>
      </c>
      <c r="E791" s="9">
        <v>17468</v>
      </c>
      <c r="F791" s="30"/>
      <c r="G791" s="29"/>
      <c r="H791" s="31"/>
    </row>
    <row r="792" spans="1:8" ht="15.75" x14ac:dyDescent="0.25">
      <c r="A792" s="7" t="s">
        <v>971</v>
      </c>
      <c r="B792" s="6">
        <v>44286</v>
      </c>
      <c r="C792" s="7" t="s">
        <v>355</v>
      </c>
      <c r="D792" s="7" t="s">
        <v>254</v>
      </c>
      <c r="E792" s="9">
        <v>110994.36</v>
      </c>
      <c r="F792" s="30"/>
      <c r="G792" s="29"/>
      <c r="H792" s="31"/>
    </row>
    <row r="793" spans="1:8" ht="15.75" x14ac:dyDescent="0.25">
      <c r="A793" s="7" t="s">
        <v>972</v>
      </c>
      <c r="B793" s="6">
        <v>44286</v>
      </c>
      <c r="C793" s="7" t="s">
        <v>355</v>
      </c>
      <c r="D793" s="7" t="s">
        <v>254</v>
      </c>
      <c r="E793" s="9">
        <v>133344.37</v>
      </c>
      <c r="F793" s="30"/>
      <c r="G793" s="29"/>
      <c r="H793" s="31"/>
    </row>
    <row r="794" spans="1:8" ht="15.75" x14ac:dyDescent="0.25">
      <c r="A794" s="7" t="s">
        <v>973</v>
      </c>
      <c r="B794" s="6">
        <v>44286</v>
      </c>
      <c r="C794" s="7" t="s">
        <v>355</v>
      </c>
      <c r="D794" s="7" t="s">
        <v>254</v>
      </c>
      <c r="E794" s="9">
        <v>19163.099999999999</v>
      </c>
      <c r="F794" s="30"/>
      <c r="G794" s="29"/>
      <c r="H794" s="31"/>
    </row>
    <row r="795" spans="1:8" ht="15.75" x14ac:dyDescent="0.25">
      <c r="A795" s="7" t="s">
        <v>974</v>
      </c>
      <c r="B795" s="6">
        <v>44286</v>
      </c>
      <c r="C795" s="7" t="s">
        <v>355</v>
      </c>
      <c r="D795" s="7" t="s">
        <v>254</v>
      </c>
      <c r="E795" s="9">
        <v>7257</v>
      </c>
      <c r="F795" s="30"/>
      <c r="G795" s="29"/>
      <c r="H795" s="31"/>
    </row>
    <row r="796" spans="1:8" ht="15.75" x14ac:dyDescent="0.25">
      <c r="A796" s="7" t="s">
        <v>975</v>
      </c>
      <c r="B796" s="6">
        <v>44286</v>
      </c>
      <c r="C796" s="7" t="s">
        <v>355</v>
      </c>
      <c r="D796" s="7" t="s">
        <v>254</v>
      </c>
      <c r="E796" s="9">
        <v>72631.259999999995</v>
      </c>
      <c r="F796" s="30"/>
      <c r="G796" s="29"/>
      <c r="H796" s="31"/>
    </row>
    <row r="797" spans="1:8" ht="15.75" x14ac:dyDescent="0.25">
      <c r="A797" s="7" t="s">
        <v>976</v>
      </c>
      <c r="B797" s="6">
        <v>44286</v>
      </c>
      <c r="C797" s="7" t="s">
        <v>355</v>
      </c>
      <c r="D797" s="7" t="s">
        <v>254</v>
      </c>
      <c r="E797" s="9">
        <v>27501.08</v>
      </c>
      <c r="F797" s="30"/>
      <c r="G797" s="29"/>
      <c r="H797" s="31"/>
    </row>
    <row r="798" spans="1:8" ht="15.75" x14ac:dyDescent="0.25">
      <c r="A798" s="7" t="s">
        <v>977</v>
      </c>
      <c r="B798" s="6">
        <v>44286</v>
      </c>
      <c r="C798" s="7" t="s">
        <v>355</v>
      </c>
      <c r="D798" s="7" t="s">
        <v>254</v>
      </c>
      <c r="E798" s="9">
        <v>79346.7</v>
      </c>
      <c r="F798" s="30"/>
      <c r="G798" s="29"/>
      <c r="H798" s="31"/>
    </row>
    <row r="799" spans="1:8" ht="15.75" x14ac:dyDescent="0.25">
      <c r="A799" s="7" t="s">
        <v>978</v>
      </c>
      <c r="B799" s="6">
        <v>44286</v>
      </c>
      <c r="C799" s="7" t="s">
        <v>355</v>
      </c>
      <c r="D799" s="7" t="s">
        <v>254</v>
      </c>
      <c r="E799" s="9">
        <v>75700.61</v>
      </c>
      <c r="F799" s="30"/>
      <c r="G799" s="29"/>
      <c r="H799" s="31"/>
    </row>
    <row r="800" spans="1:8" ht="15.75" x14ac:dyDescent="0.25">
      <c r="A800" s="7" t="s">
        <v>979</v>
      </c>
      <c r="B800" s="6">
        <v>44286</v>
      </c>
      <c r="C800" s="7" t="s">
        <v>355</v>
      </c>
      <c r="D800" s="7" t="s">
        <v>254</v>
      </c>
      <c r="E800" s="9">
        <v>4896.9799999999996</v>
      </c>
      <c r="F800" s="30"/>
      <c r="G800" s="29"/>
      <c r="H800" s="31"/>
    </row>
    <row r="801" spans="1:8" ht="15.75" x14ac:dyDescent="0.25">
      <c r="A801" s="7" t="s">
        <v>980</v>
      </c>
      <c r="B801" s="6">
        <v>44286</v>
      </c>
      <c r="C801" s="7" t="s">
        <v>355</v>
      </c>
      <c r="D801" s="7" t="s">
        <v>254</v>
      </c>
      <c r="E801" s="9">
        <v>75049.77</v>
      </c>
      <c r="F801" s="30"/>
      <c r="G801" s="29"/>
      <c r="H801" s="31"/>
    </row>
    <row r="802" spans="1:8" ht="15.75" x14ac:dyDescent="0.25">
      <c r="A802" s="7" t="s">
        <v>981</v>
      </c>
      <c r="B802" s="6">
        <v>44286</v>
      </c>
      <c r="C802" s="7" t="s">
        <v>355</v>
      </c>
      <c r="D802" s="7" t="s">
        <v>254</v>
      </c>
      <c r="E802" s="9">
        <v>11379.6</v>
      </c>
      <c r="F802" s="30"/>
      <c r="G802" s="29"/>
      <c r="H802" s="31"/>
    </row>
    <row r="803" spans="1:8" ht="15.75" x14ac:dyDescent="0.25">
      <c r="A803" s="7" t="s">
        <v>982</v>
      </c>
      <c r="B803" s="6">
        <v>44286</v>
      </c>
      <c r="C803" s="7" t="s">
        <v>355</v>
      </c>
      <c r="D803" s="7" t="s">
        <v>254</v>
      </c>
      <c r="E803" s="9">
        <v>68499.81</v>
      </c>
      <c r="F803" s="30"/>
      <c r="G803" s="29"/>
      <c r="H803" s="31"/>
    </row>
    <row r="804" spans="1:8" ht="15.75" x14ac:dyDescent="0.25">
      <c r="A804" s="7" t="s">
        <v>983</v>
      </c>
      <c r="B804" s="6">
        <v>44286</v>
      </c>
      <c r="C804" s="7" t="s">
        <v>355</v>
      </c>
      <c r="D804" s="7" t="s">
        <v>254</v>
      </c>
      <c r="E804" s="9">
        <v>68938.2</v>
      </c>
      <c r="F804" s="30"/>
      <c r="G804" s="29"/>
      <c r="H804" s="31"/>
    </row>
    <row r="805" spans="1:8" ht="15.75" x14ac:dyDescent="0.25">
      <c r="A805" s="7" t="s">
        <v>984</v>
      </c>
      <c r="B805" s="6">
        <v>44286</v>
      </c>
      <c r="C805" s="7" t="s">
        <v>355</v>
      </c>
      <c r="D805" s="7" t="s">
        <v>254</v>
      </c>
      <c r="E805" s="9">
        <v>41410.86</v>
      </c>
      <c r="F805" s="30"/>
      <c r="G805" s="29"/>
      <c r="H805" s="31"/>
    </row>
    <row r="806" spans="1:8" ht="15.75" x14ac:dyDescent="0.25">
      <c r="A806" s="7" t="s">
        <v>985</v>
      </c>
      <c r="B806" s="6">
        <v>44286</v>
      </c>
      <c r="C806" s="7" t="s">
        <v>355</v>
      </c>
      <c r="D806" s="7" t="s">
        <v>254</v>
      </c>
      <c r="E806" s="9">
        <v>7288</v>
      </c>
      <c r="F806" s="30"/>
      <c r="G806" s="29"/>
      <c r="H806" s="31"/>
    </row>
    <row r="807" spans="1:8" ht="15.75" x14ac:dyDescent="0.25">
      <c r="A807" s="7" t="s">
        <v>986</v>
      </c>
      <c r="B807" s="6">
        <v>44286</v>
      </c>
      <c r="C807" s="7" t="s">
        <v>355</v>
      </c>
      <c r="D807" s="7" t="s">
        <v>254</v>
      </c>
      <c r="E807" s="9">
        <v>45768.21</v>
      </c>
      <c r="F807" s="30"/>
      <c r="G807" s="29"/>
      <c r="H807" s="31"/>
    </row>
    <row r="808" spans="1:8" ht="15.75" x14ac:dyDescent="0.25">
      <c r="A808" s="7" t="s">
        <v>987</v>
      </c>
      <c r="B808" s="6">
        <v>44286</v>
      </c>
      <c r="C808" s="7" t="s">
        <v>355</v>
      </c>
      <c r="D808" s="7" t="s">
        <v>254</v>
      </c>
      <c r="E808" s="9">
        <v>28810.81</v>
      </c>
      <c r="F808" s="30"/>
      <c r="G808" s="29"/>
      <c r="H808" s="31"/>
    </row>
    <row r="809" spans="1:8" ht="15.75" x14ac:dyDescent="0.25">
      <c r="A809" s="7" t="s">
        <v>988</v>
      </c>
      <c r="B809" s="6">
        <v>44286</v>
      </c>
      <c r="C809" s="7" t="s">
        <v>355</v>
      </c>
      <c r="D809" s="7" t="s">
        <v>254</v>
      </c>
      <c r="E809" s="9">
        <v>52534.42</v>
      </c>
      <c r="F809" s="30"/>
      <c r="G809" s="29"/>
      <c r="H809" s="31"/>
    </row>
    <row r="810" spans="1:8" ht="15.75" x14ac:dyDescent="0.25">
      <c r="A810" s="7" t="s">
        <v>989</v>
      </c>
      <c r="B810" s="6">
        <v>44286</v>
      </c>
      <c r="C810" s="7" t="s">
        <v>355</v>
      </c>
      <c r="D810" s="7" t="s">
        <v>254</v>
      </c>
      <c r="E810" s="9">
        <v>110808.22</v>
      </c>
      <c r="F810" s="30"/>
      <c r="G810" s="29"/>
      <c r="H810" s="31"/>
    </row>
    <row r="811" spans="1:8" ht="15.75" x14ac:dyDescent="0.25">
      <c r="A811" s="7" t="s">
        <v>990</v>
      </c>
      <c r="B811" s="6">
        <v>44286</v>
      </c>
      <c r="C811" s="7" t="s">
        <v>355</v>
      </c>
      <c r="D811" s="7" t="s">
        <v>254</v>
      </c>
      <c r="E811" s="9">
        <v>24510.78</v>
      </c>
      <c r="F811" s="30"/>
      <c r="G811" s="29"/>
      <c r="H811" s="31"/>
    </row>
    <row r="812" spans="1:8" ht="15.75" x14ac:dyDescent="0.25">
      <c r="A812" s="7" t="s">
        <v>991</v>
      </c>
      <c r="B812" s="6">
        <v>44286</v>
      </c>
      <c r="C812" s="7" t="s">
        <v>355</v>
      </c>
      <c r="D812" s="7" t="s">
        <v>254</v>
      </c>
      <c r="E812" s="9">
        <v>56559.86</v>
      </c>
      <c r="F812" s="30"/>
      <c r="G812" s="29"/>
      <c r="H812" s="31"/>
    </row>
    <row r="813" spans="1:8" ht="15.75" x14ac:dyDescent="0.25">
      <c r="A813" s="7" t="s">
        <v>992</v>
      </c>
      <c r="B813" s="6">
        <v>44286</v>
      </c>
      <c r="C813" s="7" t="s">
        <v>355</v>
      </c>
      <c r="D813" s="7" t="s">
        <v>254</v>
      </c>
      <c r="E813" s="9">
        <v>66011.41</v>
      </c>
      <c r="F813" s="30"/>
      <c r="G813" s="29"/>
      <c r="H813" s="31"/>
    </row>
    <row r="814" spans="1:8" ht="15.75" x14ac:dyDescent="0.25">
      <c r="A814" s="7" t="s">
        <v>993</v>
      </c>
      <c r="B814" s="6">
        <v>44286</v>
      </c>
      <c r="C814" s="7" t="s">
        <v>355</v>
      </c>
      <c r="D814" s="7" t="s">
        <v>254</v>
      </c>
      <c r="E814" s="9">
        <v>61886.26</v>
      </c>
      <c r="F814" s="30"/>
      <c r="G814" s="29"/>
      <c r="H814" s="31"/>
    </row>
    <row r="815" spans="1:8" ht="15.75" x14ac:dyDescent="0.25">
      <c r="A815" s="7" t="s">
        <v>994</v>
      </c>
      <c r="B815" s="6">
        <v>44286</v>
      </c>
      <c r="C815" s="7" t="s">
        <v>355</v>
      </c>
      <c r="D815" s="7" t="s">
        <v>254</v>
      </c>
      <c r="E815" s="9">
        <v>20590.009999999998</v>
      </c>
      <c r="F815" s="30"/>
      <c r="G815" s="29"/>
      <c r="H815" s="31"/>
    </row>
    <row r="816" spans="1:8" ht="15.75" x14ac:dyDescent="0.25">
      <c r="A816" s="7" t="s">
        <v>995</v>
      </c>
      <c r="B816" s="6">
        <v>44286</v>
      </c>
      <c r="C816" s="7" t="s">
        <v>355</v>
      </c>
      <c r="D816" s="7" t="s">
        <v>254</v>
      </c>
      <c r="E816" s="9">
        <v>131184.59</v>
      </c>
      <c r="F816" s="30"/>
      <c r="G816" s="29"/>
      <c r="H816" s="31"/>
    </row>
    <row r="817" spans="1:8" ht="15.75" x14ac:dyDescent="0.25">
      <c r="A817" s="7" t="s">
        <v>996</v>
      </c>
      <c r="B817" s="6">
        <v>44286</v>
      </c>
      <c r="C817" s="7" t="s">
        <v>355</v>
      </c>
      <c r="D817" s="7" t="s">
        <v>254</v>
      </c>
      <c r="E817" s="9">
        <v>73259.89</v>
      </c>
      <c r="F817" s="30"/>
      <c r="G817" s="29"/>
      <c r="H817" s="31"/>
    </row>
    <row r="818" spans="1:8" ht="15.75" x14ac:dyDescent="0.25">
      <c r="A818" s="7" t="s">
        <v>997</v>
      </c>
      <c r="B818" s="6">
        <v>44286</v>
      </c>
      <c r="C818" s="7" t="s">
        <v>355</v>
      </c>
      <c r="D818" s="7" t="s">
        <v>254</v>
      </c>
      <c r="E818" s="9">
        <v>101956.24</v>
      </c>
      <c r="F818" s="30"/>
      <c r="G818" s="29"/>
      <c r="H818" s="31"/>
    </row>
    <row r="819" spans="1:8" ht="15.75" x14ac:dyDescent="0.25">
      <c r="A819" s="7" t="s">
        <v>998</v>
      </c>
      <c r="B819" s="6">
        <v>44286</v>
      </c>
      <c r="C819" s="7" t="s">
        <v>355</v>
      </c>
      <c r="D819" s="7" t="s">
        <v>254</v>
      </c>
      <c r="E819" s="9">
        <v>85499.69</v>
      </c>
      <c r="F819" s="30"/>
      <c r="G819" s="29"/>
      <c r="H819" s="31"/>
    </row>
    <row r="820" spans="1:8" ht="15.75" x14ac:dyDescent="0.25">
      <c r="A820" s="7" t="s">
        <v>999</v>
      </c>
      <c r="B820" s="6">
        <v>44286</v>
      </c>
      <c r="C820" s="7" t="s">
        <v>355</v>
      </c>
      <c r="D820" s="7" t="s">
        <v>254</v>
      </c>
      <c r="E820" s="9">
        <v>85319.53</v>
      </c>
      <c r="F820" s="30"/>
      <c r="G820" s="29"/>
      <c r="H820" s="31"/>
    </row>
    <row r="821" spans="1:8" ht="15.75" x14ac:dyDescent="0.25">
      <c r="A821" s="7" t="s">
        <v>1000</v>
      </c>
      <c r="B821" s="6">
        <v>44286</v>
      </c>
      <c r="C821" s="7" t="s">
        <v>355</v>
      </c>
      <c r="D821" s="7" t="s">
        <v>254</v>
      </c>
      <c r="E821" s="9">
        <v>67458.710000000006</v>
      </c>
      <c r="F821" s="30"/>
      <c r="G821" s="29"/>
      <c r="H821" s="31"/>
    </row>
    <row r="822" spans="1:8" ht="15.75" x14ac:dyDescent="0.25">
      <c r="A822" s="7" t="s">
        <v>1001</v>
      </c>
      <c r="B822" s="6">
        <v>44286</v>
      </c>
      <c r="C822" s="7" t="s">
        <v>355</v>
      </c>
      <c r="D822" s="7" t="s">
        <v>254</v>
      </c>
      <c r="E822" s="9">
        <v>79334.94</v>
      </c>
      <c r="F822" s="30"/>
      <c r="G822" s="29"/>
      <c r="H822" s="31"/>
    </row>
    <row r="823" spans="1:8" ht="15.75" x14ac:dyDescent="0.25">
      <c r="A823" s="7" t="s">
        <v>1002</v>
      </c>
      <c r="B823" s="6">
        <v>44286</v>
      </c>
      <c r="C823" s="7" t="s">
        <v>355</v>
      </c>
      <c r="D823" s="7" t="s">
        <v>254</v>
      </c>
      <c r="E823" s="9">
        <v>143196.14000000001</v>
      </c>
      <c r="F823" s="30"/>
      <c r="G823" s="29"/>
      <c r="H823" s="31"/>
    </row>
    <row r="824" spans="1:8" ht="15.75" x14ac:dyDescent="0.25">
      <c r="A824" s="7" t="s">
        <v>1003</v>
      </c>
      <c r="B824" s="6">
        <v>44286</v>
      </c>
      <c r="C824" s="7" t="s">
        <v>355</v>
      </c>
      <c r="D824" s="7" t="s">
        <v>254</v>
      </c>
      <c r="E824" s="9">
        <v>67826.75</v>
      </c>
      <c r="F824" s="30"/>
      <c r="G824" s="29"/>
      <c r="H824" s="31"/>
    </row>
    <row r="825" spans="1:8" ht="15.75" x14ac:dyDescent="0.25">
      <c r="A825" s="7" t="s">
        <v>1004</v>
      </c>
      <c r="B825" s="6">
        <v>44286</v>
      </c>
      <c r="C825" s="7" t="s">
        <v>355</v>
      </c>
      <c r="D825" s="7" t="s">
        <v>254</v>
      </c>
      <c r="E825" s="9">
        <v>35850.949999999997</v>
      </c>
      <c r="F825" s="30"/>
      <c r="G825" s="29"/>
      <c r="H825" s="31"/>
    </row>
    <row r="826" spans="1:8" ht="15.75" x14ac:dyDescent="0.25">
      <c r="A826" s="7" t="s">
        <v>1005</v>
      </c>
      <c r="B826" s="6">
        <v>44286</v>
      </c>
      <c r="C826" s="7" t="s">
        <v>355</v>
      </c>
      <c r="D826" s="7" t="s">
        <v>254</v>
      </c>
      <c r="E826" s="9">
        <v>18168.509999999998</v>
      </c>
      <c r="F826" s="30"/>
      <c r="G826" s="29"/>
      <c r="H826" s="31"/>
    </row>
    <row r="827" spans="1:8" ht="15.75" x14ac:dyDescent="0.25">
      <c r="A827" s="7" t="s">
        <v>1006</v>
      </c>
      <c r="B827" s="6">
        <v>44286</v>
      </c>
      <c r="C827" s="7" t="s">
        <v>355</v>
      </c>
      <c r="D827" s="7" t="s">
        <v>254</v>
      </c>
      <c r="E827" s="9">
        <v>22622.19</v>
      </c>
      <c r="F827" s="30"/>
      <c r="G827" s="29"/>
      <c r="H827" s="31"/>
    </row>
    <row r="828" spans="1:8" ht="15.75" x14ac:dyDescent="0.25">
      <c r="A828" s="7" t="s">
        <v>1007</v>
      </c>
      <c r="B828" s="6">
        <v>44286</v>
      </c>
      <c r="C828" s="7" t="s">
        <v>355</v>
      </c>
      <c r="D828" s="7" t="s">
        <v>254</v>
      </c>
      <c r="E828" s="9">
        <v>96188.59</v>
      </c>
      <c r="F828" s="30"/>
      <c r="G828" s="29"/>
      <c r="H828" s="31"/>
    </row>
    <row r="829" spans="1:8" ht="15.75" x14ac:dyDescent="0.25">
      <c r="A829" s="7" t="s">
        <v>1008</v>
      </c>
      <c r="B829" s="6">
        <v>44286</v>
      </c>
      <c r="C829" s="7" t="s">
        <v>355</v>
      </c>
      <c r="D829" s="7" t="s">
        <v>254</v>
      </c>
      <c r="E829" s="9">
        <v>18788.86</v>
      </c>
      <c r="F829" s="30"/>
      <c r="G829" s="29"/>
      <c r="H829" s="31"/>
    </row>
    <row r="830" spans="1:8" ht="15.75" x14ac:dyDescent="0.25">
      <c r="A830" s="7" t="s">
        <v>1009</v>
      </c>
      <c r="B830" s="6">
        <v>44286</v>
      </c>
      <c r="C830" s="7" t="s">
        <v>355</v>
      </c>
      <c r="D830" s="7" t="s">
        <v>254</v>
      </c>
      <c r="E830" s="9">
        <v>94474.73</v>
      </c>
      <c r="F830" s="30"/>
      <c r="G830" s="29"/>
      <c r="H830" s="31"/>
    </row>
    <row r="831" spans="1:8" ht="15.75" x14ac:dyDescent="0.25">
      <c r="A831" s="7" t="s">
        <v>1010</v>
      </c>
      <c r="B831" s="6">
        <v>44286</v>
      </c>
      <c r="C831" s="7" t="s">
        <v>355</v>
      </c>
      <c r="D831" s="7" t="s">
        <v>254</v>
      </c>
      <c r="E831" s="9">
        <v>9900.98</v>
      </c>
      <c r="F831" s="30"/>
      <c r="G831" s="29"/>
      <c r="H831" s="31"/>
    </row>
    <row r="832" spans="1:8" ht="15.75" x14ac:dyDescent="0.25">
      <c r="A832" s="7" t="s">
        <v>1011</v>
      </c>
      <c r="B832" s="6">
        <v>44286</v>
      </c>
      <c r="C832" s="7" t="s">
        <v>355</v>
      </c>
      <c r="D832" s="7" t="s">
        <v>254</v>
      </c>
      <c r="E832" s="9">
        <v>58312.99</v>
      </c>
      <c r="F832" s="30"/>
      <c r="G832" s="29"/>
      <c r="H832" s="31"/>
    </row>
    <row r="833" spans="1:8" ht="15.75" x14ac:dyDescent="0.25">
      <c r="A833" s="7"/>
      <c r="B833" s="6"/>
      <c r="C833" s="7"/>
      <c r="D833" s="7"/>
      <c r="E833" s="9"/>
      <c r="F833" s="30"/>
      <c r="G833" s="29"/>
      <c r="H833" s="31"/>
    </row>
    <row r="834" spans="1:8" ht="15.75" x14ac:dyDescent="0.25">
      <c r="A834" s="7"/>
      <c r="B834" s="6"/>
      <c r="C834" s="7"/>
      <c r="D834" s="7"/>
      <c r="E834" s="9"/>
      <c r="F834" s="30"/>
      <c r="G834" s="29"/>
      <c r="H834" s="31"/>
    </row>
    <row r="835" spans="1:8" ht="15.75" x14ac:dyDescent="0.25">
      <c r="A835" s="7"/>
      <c r="B835" s="6"/>
      <c r="C835" s="7"/>
      <c r="D835" s="7"/>
      <c r="E835" s="9"/>
      <c r="F835" s="30"/>
      <c r="G835" s="29"/>
      <c r="H835" s="31"/>
    </row>
    <row r="836" spans="1:8" ht="15.75" x14ac:dyDescent="0.25">
      <c r="A836" s="7"/>
      <c r="B836" s="6"/>
      <c r="C836" s="7"/>
      <c r="D836" s="7"/>
      <c r="E836" s="9"/>
      <c r="F836" s="30"/>
      <c r="G836" s="29"/>
      <c r="H836" s="31"/>
    </row>
    <row r="837" spans="1:8" ht="47.25" customHeight="1" x14ac:dyDescent="0.25">
      <c r="A837" s="43" t="s">
        <v>1012</v>
      </c>
      <c r="B837" s="6"/>
      <c r="C837" s="7"/>
      <c r="D837" s="8"/>
      <c r="E837" s="11">
        <f>SUM(E8:E836)</f>
        <v>876505376.25525033</v>
      </c>
      <c r="F837" s="29"/>
      <c r="G837" s="29"/>
      <c r="H837" s="31"/>
    </row>
    <row r="838" spans="1:8" ht="15" customHeight="1" x14ac:dyDescent="0.25">
      <c r="A838" s="22"/>
      <c r="B838" s="23"/>
      <c r="C838" s="24"/>
      <c r="D838" s="25"/>
      <c r="E838" s="26"/>
    </row>
    <row r="839" spans="1:8" ht="15" customHeight="1" x14ac:dyDescent="0.25">
      <c r="A839" s="22"/>
      <c r="B839" s="23"/>
      <c r="C839" s="24"/>
      <c r="D839" s="25"/>
      <c r="E839" s="26"/>
    </row>
    <row r="840" spans="1:8" ht="15" customHeight="1" x14ac:dyDescent="0.25">
      <c r="A840" s="22"/>
      <c r="B840" s="23"/>
      <c r="C840" s="24"/>
      <c r="D840" s="25"/>
      <c r="E840" s="26"/>
    </row>
    <row r="841" spans="1:8" ht="15" customHeight="1" x14ac:dyDescent="0.25">
      <c r="A841" s="22"/>
      <c r="B841" s="23"/>
      <c r="C841" s="24"/>
      <c r="D841" s="25"/>
      <c r="E841" s="26"/>
    </row>
    <row r="842" spans="1:8" ht="15" customHeight="1" x14ac:dyDescent="0.25">
      <c r="E842" s="12"/>
    </row>
    <row r="843" spans="1:8" ht="15" customHeight="1" x14ac:dyDescent="0.25">
      <c r="E843" s="12"/>
    </row>
    <row r="844" spans="1:8" ht="15" customHeight="1" x14ac:dyDescent="0.25">
      <c r="E844" s="12"/>
    </row>
    <row r="845" spans="1:8" ht="15" customHeight="1" x14ac:dyDescent="0.25">
      <c r="E845" s="12"/>
    </row>
    <row r="846" spans="1:8" ht="15" customHeight="1" x14ac:dyDescent="0.25">
      <c r="A846" t="s">
        <v>1013</v>
      </c>
      <c r="D846" s="13" t="s">
        <v>1014</v>
      </c>
      <c r="E846" s="12" t="s">
        <v>1015</v>
      </c>
    </row>
    <row r="847" spans="1:8" ht="15" customHeight="1" x14ac:dyDescent="0.25">
      <c r="A847" s="14" t="s">
        <v>1016</v>
      </c>
      <c r="B847" s="15"/>
      <c r="C847" s="16"/>
      <c r="D847" s="15" t="s">
        <v>1017</v>
      </c>
      <c r="E847" s="17" t="s">
        <v>1018</v>
      </c>
    </row>
    <row r="848" spans="1:8" ht="15" customHeight="1" x14ac:dyDescent="0.25">
      <c r="A848" s="18" t="s">
        <v>1019</v>
      </c>
      <c r="B848" s="18"/>
      <c r="C848" s="16"/>
      <c r="D848" s="19" t="s">
        <v>1020</v>
      </c>
      <c r="E848" s="20" t="s">
        <v>1021</v>
      </c>
    </row>
    <row r="849" spans="1:5" ht="15" customHeight="1" x14ac:dyDescent="0.25">
      <c r="A849" s="18" t="s">
        <v>1022</v>
      </c>
      <c r="D849" s="19" t="s">
        <v>1023</v>
      </c>
      <c r="E849" s="20" t="s">
        <v>1024</v>
      </c>
    </row>
    <row r="850" spans="1:5" ht="15" customHeight="1" x14ac:dyDescent="0.25">
      <c r="E850" s="12"/>
    </row>
    <row r="851" spans="1:5" ht="15" customHeight="1" x14ac:dyDescent="0.25">
      <c r="E851" s="12"/>
    </row>
    <row r="852" spans="1:5" ht="15" customHeight="1" x14ac:dyDescent="0.25">
      <c r="E852" s="12"/>
    </row>
    <row r="853" spans="1:5" ht="15" customHeight="1" x14ac:dyDescent="0.25">
      <c r="E853" s="12"/>
    </row>
    <row r="854" spans="1:5" ht="15" customHeight="1" x14ac:dyDescent="0.25">
      <c r="E854" s="12"/>
    </row>
    <row r="855" spans="1:5" ht="15" customHeight="1" x14ac:dyDescent="0.25">
      <c r="E855" s="12"/>
    </row>
    <row r="856" spans="1:5" ht="15" customHeight="1" x14ac:dyDescent="0.25">
      <c r="E856" s="12"/>
    </row>
    <row r="857" spans="1:5" ht="15" customHeight="1" x14ac:dyDescent="0.25">
      <c r="E857" s="12"/>
    </row>
    <row r="858" spans="1:5" ht="15" customHeight="1" x14ac:dyDescent="0.25">
      <c r="E858" s="12"/>
    </row>
    <row r="859" spans="1:5" ht="15" customHeight="1" x14ac:dyDescent="0.25">
      <c r="E859" s="12"/>
    </row>
    <row r="860" spans="1:5" ht="15" customHeight="1" x14ac:dyDescent="0.25">
      <c r="E860" s="12"/>
    </row>
    <row r="861" spans="1:5" ht="15" customHeight="1" x14ac:dyDescent="0.25">
      <c r="E861" s="12"/>
    </row>
    <row r="862" spans="1:5" ht="15" customHeight="1" x14ac:dyDescent="0.25">
      <c r="E862" s="12"/>
    </row>
    <row r="863" spans="1:5" ht="15" customHeight="1" x14ac:dyDescent="0.25">
      <c r="E863" s="12"/>
    </row>
    <row r="864" spans="1:5" ht="15" customHeight="1" x14ac:dyDescent="0.25">
      <c r="E864" s="12"/>
    </row>
    <row r="865" spans="5:5" ht="15" customHeight="1" x14ac:dyDescent="0.25">
      <c r="E865" s="12"/>
    </row>
    <row r="866" spans="5:5" ht="15" customHeight="1" x14ac:dyDescent="0.25">
      <c r="E866" s="12"/>
    </row>
    <row r="867" spans="5:5" ht="15" customHeight="1" x14ac:dyDescent="0.25">
      <c r="E867" s="12"/>
    </row>
    <row r="868" spans="5:5" ht="15" customHeight="1" x14ac:dyDescent="0.25">
      <c r="E868" s="12"/>
    </row>
    <row r="869" spans="5:5" ht="15" customHeight="1" x14ac:dyDescent="0.25">
      <c r="E869" s="12"/>
    </row>
    <row r="870" spans="5:5" ht="15" customHeight="1" x14ac:dyDescent="0.25">
      <c r="E870" s="12"/>
    </row>
    <row r="871" spans="5:5" ht="15" customHeight="1" x14ac:dyDescent="0.25">
      <c r="E871" s="12"/>
    </row>
    <row r="872" spans="5:5" ht="15" customHeight="1" x14ac:dyDescent="0.25">
      <c r="E872" s="12"/>
    </row>
    <row r="873" spans="5:5" ht="15" customHeight="1" x14ac:dyDescent="0.25">
      <c r="E873" s="12"/>
    </row>
    <row r="874" spans="5:5" ht="15" customHeight="1" x14ac:dyDescent="0.25">
      <c r="E874" s="12"/>
    </row>
    <row r="875" spans="5:5" ht="15" customHeight="1" x14ac:dyDescent="0.25">
      <c r="E875" s="12"/>
    </row>
    <row r="876" spans="5:5" ht="15" customHeight="1" x14ac:dyDescent="0.25">
      <c r="E876" s="12"/>
    </row>
    <row r="877" spans="5:5" ht="15" customHeight="1" x14ac:dyDescent="0.25">
      <c r="E877" s="12"/>
    </row>
    <row r="878" spans="5:5" ht="15" customHeight="1" x14ac:dyDescent="0.25">
      <c r="E878" s="12"/>
    </row>
    <row r="879" spans="5:5" ht="15" customHeight="1" x14ac:dyDescent="0.25">
      <c r="E879" s="12"/>
    </row>
    <row r="880" spans="5:5" ht="15" customHeight="1" x14ac:dyDescent="0.25">
      <c r="E880" s="12"/>
    </row>
    <row r="881" spans="5:5" ht="15" customHeight="1" x14ac:dyDescent="0.25">
      <c r="E881" s="12"/>
    </row>
    <row r="882" spans="5:5" ht="15" customHeight="1" x14ac:dyDescent="0.25">
      <c r="E882" s="12"/>
    </row>
    <row r="883" spans="5:5" ht="15" customHeight="1" x14ac:dyDescent="0.25">
      <c r="E883" s="12"/>
    </row>
    <row r="884" spans="5:5" ht="15" customHeight="1" x14ac:dyDescent="0.25">
      <c r="E884" s="12"/>
    </row>
    <row r="885" spans="5:5" ht="15" customHeight="1" x14ac:dyDescent="0.25">
      <c r="E885" s="12"/>
    </row>
    <row r="886" spans="5:5" ht="15" customHeight="1" x14ac:dyDescent="0.25">
      <c r="E886" s="12"/>
    </row>
    <row r="887" spans="5:5" ht="15" customHeight="1" x14ac:dyDescent="0.25">
      <c r="E887" s="12"/>
    </row>
    <row r="888" spans="5:5" ht="15" customHeight="1" x14ac:dyDescent="0.25">
      <c r="E888" s="12"/>
    </row>
    <row r="889" spans="5:5" ht="15" customHeight="1" x14ac:dyDescent="0.25">
      <c r="E889" s="12"/>
    </row>
    <row r="890" spans="5:5" ht="15" customHeight="1" x14ac:dyDescent="0.25">
      <c r="E890" s="12"/>
    </row>
    <row r="891" spans="5:5" ht="15" customHeight="1" x14ac:dyDescent="0.25">
      <c r="E891" s="12"/>
    </row>
    <row r="892" spans="5:5" ht="15" customHeight="1" x14ac:dyDescent="0.25">
      <c r="E892" s="12"/>
    </row>
    <row r="893" spans="5:5" ht="15" customHeight="1" x14ac:dyDescent="0.25">
      <c r="E893" s="12"/>
    </row>
    <row r="894" spans="5:5" ht="15" customHeight="1" x14ac:dyDescent="0.25">
      <c r="E894" s="12"/>
    </row>
    <row r="895" spans="5:5" ht="15" customHeight="1" x14ac:dyDescent="0.25">
      <c r="E895" s="12"/>
    </row>
    <row r="896" spans="5:5" ht="15" customHeight="1" x14ac:dyDescent="0.25">
      <c r="E896" s="12"/>
    </row>
    <row r="897" spans="5:5" ht="15" customHeight="1" x14ac:dyDescent="0.25">
      <c r="E897" s="12"/>
    </row>
    <row r="898" spans="5:5" ht="15" customHeight="1" x14ac:dyDescent="0.25">
      <c r="E898" s="12"/>
    </row>
    <row r="899" spans="5:5" ht="15" customHeight="1" x14ac:dyDescent="0.25">
      <c r="E899" s="12"/>
    </row>
    <row r="900" spans="5:5" ht="15" customHeight="1" x14ac:dyDescent="0.25">
      <c r="E900" s="12"/>
    </row>
    <row r="901" spans="5:5" ht="15" customHeight="1" x14ac:dyDescent="0.25">
      <c r="E901" s="12"/>
    </row>
    <row r="902" spans="5:5" ht="15" customHeight="1" x14ac:dyDescent="0.25">
      <c r="E902" s="12"/>
    </row>
    <row r="903" spans="5:5" ht="15" customHeight="1" x14ac:dyDescent="0.25">
      <c r="E903" s="12"/>
    </row>
    <row r="904" spans="5:5" ht="15" customHeight="1" x14ac:dyDescent="0.25">
      <c r="E904" s="12"/>
    </row>
    <row r="905" spans="5:5" ht="15" customHeight="1" x14ac:dyDescent="0.25">
      <c r="E905" s="12"/>
    </row>
    <row r="906" spans="5:5" ht="15" customHeight="1" x14ac:dyDescent="0.25">
      <c r="E906" s="12"/>
    </row>
    <row r="907" spans="5:5" ht="15" customHeight="1" x14ac:dyDescent="0.25">
      <c r="E907" s="12"/>
    </row>
    <row r="908" spans="5:5" ht="15" customHeight="1" x14ac:dyDescent="0.25">
      <c r="E908" s="12"/>
    </row>
    <row r="909" spans="5:5" ht="15" customHeight="1" x14ac:dyDescent="0.25">
      <c r="E909" s="12"/>
    </row>
    <row r="910" spans="5:5" ht="15" customHeight="1" x14ac:dyDescent="0.25">
      <c r="E910" s="12"/>
    </row>
    <row r="911" spans="5:5" ht="15" customHeight="1" x14ac:dyDescent="0.25">
      <c r="E911" s="12"/>
    </row>
    <row r="912" spans="5:5" ht="15" customHeight="1" x14ac:dyDescent="0.25">
      <c r="E912" s="12"/>
    </row>
    <row r="913" spans="5:5" ht="15" customHeight="1" x14ac:dyDescent="0.25">
      <c r="E913" s="12"/>
    </row>
    <row r="914" spans="5:5" ht="15" customHeight="1" x14ac:dyDescent="0.25">
      <c r="E914" s="12"/>
    </row>
    <row r="915" spans="5:5" ht="15" customHeight="1" x14ac:dyDescent="0.25">
      <c r="E915" s="12"/>
    </row>
    <row r="916" spans="5:5" ht="15" customHeight="1" x14ac:dyDescent="0.25">
      <c r="E916" s="12"/>
    </row>
    <row r="917" spans="5:5" ht="15" customHeight="1" x14ac:dyDescent="0.25">
      <c r="E917" s="12"/>
    </row>
    <row r="918" spans="5:5" ht="15" customHeight="1" x14ac:dyDescent="0.25">
      <c r="E918" s="12"/>
    </row>
    <row r="919" spans="5:5" ht="15" customHeight="1" x14ac:dyDescent="0.25">
      <c r="E919" s="12"/>
    </row>
    <row r="920" spans="5:5" ht="15" customHeight="1" x14ac:dyDescent="0.25">
      <c r="E920" s="12"/>
    </row>
    <row r="921" spans="5:5" ht="15" customHeight="1" x14ac:dyDescent="0.25">
      <c r="E921" s="12"/>
    </row>
    <row r="922" spans="5:5" ht="15" customHeight="1" x14ac:dyDescent="0.25">
      <c r="E922" s="12"/>
    </row>
    <row r="923" spans="5:5" ht="15" customHeight="1" x14ac:dyDescent="0.25">
      <c r="E923" s="12"/>
    </row>
    <row r="924" spans="5:5" ht="15" customHeight="1" x14ac:dyDescent="0.25">
      <c r="E924" s="12"/>
    </row>
    <row r="925" spans="5:5" ht="15" customHeight="1" x14ac:dyDescent="0.25">
      <c r="E925" s="12"/>
    </row>
    <row r="926" spans="5:5" ht="15" customHeight="1" x14ac:dyDescent="0.25">
      <c r="E926" s="12"/>
    </row>
    <row r="927" spans="5:5" ht="15" customHeight="1" x14ac:dyDescent="0.25">
      <c r="E927" s="12"/>
    </row>
    <row r="928" spans="5:5" ht="15" customHeight="1" x14ac:dyDescent="0.25">
      <c r="E928" s="12"/>
    </row>
    <row r="929" spans="5:5" ht="15" customHeight="1" x14ac:dyDescent="0.25">
      <c r="E929" s="12"/>
    </row>
    <row r="930" spans="5:5" ht="15" customHeight="1" x14ac:dyDescent="0.25">
      <c r="E930" s="12"/>
    </row>
    <row r="931" spans="5:5" ht="15" customHeight="1" x14ac:dyDescent="0.25">
      <c r="E931" s="12"/>
    </row>
    <row r="932" spans="5:5" ht="15" customHeight="1" x14ac:dyDescent="0.25">
      <c r="E932" s="12"/>
    </row>
    <row r="933" spans="5:5" ht="15" customHeight="1" x14ac:dyDescent="0.25">
      <c r="E933" s="12"/>
    </row>
    <row r="934" spans="5:5" ht="15" customHeight="1" x14ac:dyDescent="0.25">
      <c r="E934" s="12"/>
    </row>
    <row r="935" spans="5:5" ht="15" customHeight="1" x14ac:dyDescent="0.25">
      <c r="E935" s="12"/>
    </row>
    <row r="936" spans="5:5" ht="15" customHeight="1" x14ac:dyDescent="0.25">
      <c r="E936" s="12"/>
    </row>
    <row r="937" spans="5:5" ht="15" customHeight="1" x14ac:dyDescent="0.25">
      <c r="E937" s="12"/>
    </row>
    <row r="938" spans="5:5" ht="15" customHeight="1" x14ac:dyDescent="0.25">
      <c r="E938" s="12"/>
    </row>
    <row r="939" spans="5:5" ht="15" customHeight="1" x14ac:dyDescent="0.25">
      <c r="E939" s="12"/>
    </row>
    <row r="940" spans="5:5" ht="15" customHeight="1" x14ac:dyDescent="0.25">
      <c r="E940" s="12"/>
    </row>
    <row r="941" spans="5:5" ht="15" customHeight="1" x14ac:dyDescent="0.25">
      <c r="E941" s="12"/>
    </row>
    <row r="942" spans="5:5" ht="15" customHeight="1" x14ac:dyDescent="0.25">
      <c r="E942" s="12"/>
    </row>
    <row r="943" spans="5:5" ht="15" customHeight="1" x14ac:dyDescent="0.25">
      <c r="E943" s="12"/>
    </row>
    <row r="944" spans="5:5" ht="15" customHeight="1" x14ac:dyDescent="0.25">
      <c r="E944" s="12"/>
    </row>
    <row r="945" spans="5:5" ht="15" customHeight="1" x14ac:dyDescent="0.25">
      <c r="E945" s="12"/>
    </row>
    <row r="946" spans="5:5" ht="15" customHeight="1" x14ac:dyDescent="0.25">
      <c r="E946" s="12"/>
    </row>
    <row r="947" spans="5:5" ht="15" customHeight="1" x14ac:dyDescent="0.25">
      <c r="E947" s="12"/>
    </row>
    <row r="948" spans="5:5" ht="15" customHeight="1" x14ac:dyDescent="0.25">
      <c r="E948" s="12"/>
    </row>
    <row r="949" spans="5:5" ht="15" customHeight="1" x14ac:dyDescent="0.25">
      <c r="E949" s="12"/>
    </row>
    <row r="950" spans="5:5" ht="15" customHeight="1" x14ac:dyDescent="0.25">
      <c r="E950" s="12"/>
    </row>
    <row r="951" spans="5:5" ht="15" customHeight="1" x14ac:dyDescent="0.25">
      <c r="E951" s="12"/>
    </row>
    <row r="952" spans="5:5" ht="15" customHeight="1" x14ac:dyDescent="0.25">
      <c r="E952" s="12"/>
    </row>
    <row r="953" spans="5:5" ht="15" customHeight="1" x14ac:dyDescent="0.25">
      <c r="E953" s="12"/>
    </row>
    <row r="954" spans="5:5" ht="15" customHeight="1" x14ac:dyDescent="0.25">
      <c r="E954" s="12"/>
    </row>
    <row r="955" spans="5:5" ht="15" customHeight="1" x14ac:dyDescent="0.25">
      <c r="E955" s="12"/>
    </row>
    <row r="956" spans="5:5" ht="15" customHeight="1" x14ac:dyDescent="0.25">
      <c r="E956" s="12"/>
    </row>
    <row r="957" spans="5:5" ht="15" customHeight="1" x14ac:dyDescent="0.25">
      <c r="E957" s="12"/>
    </row>
    <row r="958" spans="5:5" ht="15" customHeight="1" x14ac:dyDescent="0.25">
      <c r="E958" s="12"/>
    </row>
    <row r="959" spans="5:5" ht="15" customHeight="1" x14ac:dyDescent="0.25">
      <c r="E959" s="12"/>
    </row>
    <row r="960" spans="5:5" ht="15" customHeight="1" x14ac:dyDescent="0.25">
      <c r="E960" s="12"/>
    </row>
    <row r="961" spans="5:5" ht="15" customHeight="1" x14ac:dyDescent="0.25">
      <c r="E961" s="12"/>
    </row>
    <row r="962" spans="5:5" ht="15" customHeight="1" x14ac:dyDescent="0.25">
      <c r="E962" s="12"/>
    </row>
    <row r="963" spans="5:5" ht="15" customHeight="1" x14ac:dyDescent="0.25">
      <c r="E963" s="12"/>
    </row>
    <row r="964" spans="5:5" ht="15" customHeight="1" x14ac:dyDescent="0.25">
      <c r="E964" s="12"/>
    </row>
    <row r="965" spans="5:5" ht="15" customHeight="1" x14ac:dyDescent="0.25">
      <c r="E965" s="12"/>
    </row>
    <row r="966" spans="5:5" ht="15" customHeight="1" x14ac:dyDescent="0.25">
      <c r="E966" s="12"/>
    </row>
    <row r="967" spans="5:5" ht="15" customHeight="1" x14ac:dyDescent="0.25">
      <c r="E967" s="12"/>
    </row>
    <row r="968" spans="5:5" ht="15" customHeight="1" x14ac:dyDescent="0.25">
      <c r="E968" s="12"/>
    </row>
    <row r="969" spans="5:5" ht="15" customHeight="1" x14ac:dyDescent="0.25">
      <c r="E969" s="12"/>
    </row>
    <row r="970" spans="5:5" ht="15" customHeight="1" x14ac:dyDescent="0.25">
      <c r="E970" s="12"/>
    </row>
    <row r="971" spans="5:5" ht="15" customHeight="1" x14ac:dyDescent="0.25">
      <c r="E971" s="12"/>
    </row>
    <row r="972" spans="5:5" ht="15" customHeight="1" x14ac:dyDescent="0.25">
      <c r="E972" s="12"/>
    </row>
    <row r="973" spans="5:5" ht="15" customHeight="1" x14ac:dyDescent="0.25">
      <c r="E973" s="12"/>
    </row>
    <row r="974" spans="5:5" ht="15" customHeight="1" x14ac:dyDescent="0.25">
      <c r="E974" s="12"/>
    </row>
    <row r="975" spans="5:5" ht="15" customHeight="1" x14ac:dyDescent="0.25">
      <c r="E975" s="12"/>
    </row>
    <row r="976" spans="5:5" ht="15" customHeight="1" x14ac:dyDescent="0.25">
      <c r="E976" s="12"/>
    </row>
    <row r="977" spans="5:5" ht="15" customHeight="1" x14ac:dyDescent="0.25">
      <c r="E977" s="12"/>
    </row>
    <row r="978" spans="5:5" ht="15" customHeight="1" x14ac:dyDescent="0.25">
      <c r="E978" s="12"/>
    </row>
    <row r="979" spans="5:5" ht="15" customHeight="1" x14ac:dyDescent="0.25">
      <c r="E979" s="12"/>
    </row>
    <row r="980" spans="5:5" ht="15" customHeight="1" x14ac:dyDescent="0.25">
      <c r="E980" s="12"/>
    </row>
    <row r="981" spans="5:5" ht="15" customHeight="1" x14ac:dyDescent="0.25">
      <c r="E981" s="12"/>
    </row>
    <row r="982" spans="5:5" ht="15" customHeight="1" x14ac:dyDescent="0.25">
      <c r="E982" s="12"/>
    </row>
    <row r="983" spans="5:5" ht="15" customHeight="1" x14ac:dyDescent="0.25">
      <c r="E983" s="12"/>
    </row>
    <row r="984" spans="5:5" ht="15" customHeight="1" x14ac:dyDescent="0.25">
      <c r="E984" s="12"/>
    </row>
    <row r="985" spans="5:5" ht="15" customHeight="1" x14ac:dyDescent="0.25">
      <c r="E985" s="12"/>
    </row>
    <row r="986" spans="5:5" ht="15" customHeight="1" x14ac:dyDescent="0.25">
      <c r="E986" s="12"/>
    </row>
    <row r="987" spans="5:5" ht="15" customHeight="1" x14ac:dyDescent="0.25">
      <c r="E987" s="12"/>
    </row>
    <row r="988" spans="5:5" ht="15" customHeight="1" x14ac:dyDescent="0.25">
      <c r="E988" s="12"/>
    </row>
    <row r="989" spans="5:5" ht="15" customHeight="1" x14ac:dyDescent="0.25">
      <c r="E989" s="12"/>
    </row>
    <row r="990" spans="5:5" ht="15" customHeight="1" x14ac:dyDescent="0.25">
      <c r="E990" s="12"/>
    </row>
    <row r="991" spans="5:5" ht="15" customHeight="1" x14ac:dyDescent="0.25">
      <c r="E991" s="12"/>
    </row>
    <row r="992" spans="5:5" ht="15" customHeight="1" x14ac:dyDescent="0.25">
      <c r="E992" s="12"/>
    </row>
    <row r="993" spans="5:5" ht="15" customHeight="1" x14ac:dyDescent="0.25">
      <c r="E993" s="12"/>
    </row>
    <row r="994" spans="5:5" ht="15" customHeight="1" x14ac:dyDescent="0.25">
      <c r="E994" s="12"/>
    </row>
    <row r="995" spans="5:5" ht="15" customHeight="1" x14ac:dyDescent="0.25">
      <c r="E995" s="12"/>
    </row>
    <row r="996" spans="5:5" ht="15" customHeight="1" x14ac:dyDescent="0.25">
      <c r="E996" s="12"/>
    </row>
    <row r="997" spans="5:5" ht="15" customHeight="1" x14ac:dyDescent="0.25">
      <c r="E997" s="12"/>
    </row>
    <row r="998" spans="5:5" ht="15" customHeight="1" x14ac:dyDescent="0.25">
      <c r="E998" s="12"/>
    </row>
    <row r="999" spans="5:5" ht="15" customHeight="1" x14ac:dyDescent="0.25">
      <c r="E999" s="12"/>
    </row>
    <row r="1000" spans="5:5" ht="15" customHeight="1" x14ac:dyDescent="0.25">
      <c r="E1000" s="12"/>
    </row>
    <row r="1001" spans="5:5" ht="15" customHeight="1" x14ac:dyDescent="0.25">
      <c r="E1001" s="12"/>
    </row>
    <row r="1002" spans="5:5" ht="15" customHeight="1" x14ac:dyDescent="0.25">
      <c r="E1002" s="12"/>
    </row>
    <row r="1003" spans="5:5" ht="15" customHeight="1" x14ac:dyDescent="0.25">
      <c r="E1003" s="12"/>
    </row>
    <row r="1004" spans="5:5" ht="15" customHeight="1" x14ac:dyDescent="0.25">
      <c r="E1004" s="12"/>
    </row>
    <row r="1005" spans="5:5" ht="15" customHeight="1" x14ac:dyDescent="0.25">
      <c r="E1005" s="12"/>
    </row>
    <row r="1006" spans="5:5" ht="15" customHeight="1" x14ac:dyDescent="0.25">
      <c r="E1006" s="12"/>
    </row>
    <row r="1007" spans="5:5" ht="15" customHeight="1" x14ac:dyDescent="0.25">
      <c r="E1007" s="12"/>
    </row>
    <row r="1008" spans="5:5" ht="15" customHeight="1" x14ac:dyDescent="0.25">
      <c r="E1008" s="12"/>
    </row>
    <row r="1009" spans="5:5" ht="15" customHeight="1" x14ac:dyDescent="0.25">
      <c r="E1009" s="12"/>
    </row>
    <row r="1010" spans="5:5" ht="15" customHeight="1" x14ac:dyDescent="0.25">
      <c r="E1010" s="12"/>
    </row>
    <row r="1011" spans="5:5" ht="15" customHeight="1" x14ac:dyDescent="0.25">
      <c r="E1011" s="12"/>
    </row>
    <row r="1012" spans="5:5" ht="15" customHeight="1" x14ac:dyDescent="0.25">
      <c r="E1012" s="12"/>
    </row>
    <row r="1013" spans="5:5" ht="15" customHeight="1" x14ac:dyDescent="0.25">
      <c r="E1013" s="12"/>
    </row>
    <row r="1014" spans="5:5" ht="15" customHeight="1" x14ac:dyDescent="0.25">
      <c r="E1014" s="12"/>
    </row>
    <row r="1015" spans="5:5" ht="15" customHeight="1" x14ac:dyDescent="0.25">
      <c r="E1015" s="12"/>
    </row>
    <row r="1016" spans="5:5" ht="15" customHeight="1" x14ac:dyDescent="0.25">
      <c r="E1016" s="12"/>
    </row>
    <row r="1017" spans="5:5" ht="15" customHeight="1" x14ac:dyDescent="0.25">
      <c r="E1017" s="12"/>
    </row>
    <row r="1018" spans="5:5" ht="15" customHeight="1" x14ac:dyDescent="0.25">
      <c r="E1018" s="12"/>
    </row>
    <row r="1019" spans="5:5" ht="15" customHeight="1" x14ac:dyDescent="0.25">
      <c r="E1019" s="12"/>
    </row>
    <row r="1020" spans="5:5" ht="15" customHeight="1" x14ac:dyDescent="0.25">
      <c r="E1020" s="12"/>
    </row>
    <row r="1021" spans="5:5" ht="15" customHeight="1" x14ac:dyDescent="0.25">
      <c r="E1021" s="12"/>
    </row>
    <row r="1022" spans="5:5" ht="15" customHeight="1" x14ac:dyDescent="0.25">
      <c r="E1022" s="12"/>
    </row>
    <row r="1023" spans="5:5" ht="15" customHeight="1" x14ac:dyDescent="0.25">
      <c r="E1023" s="12"/>
    </row>
    <row r="1024" spans="5:5" ht="15" customHeight="1" x14ac:dyDescent="0.25">
      <c r="E1024" s="12"/>
    </row>
    <row r="1025" spans="5:5" ht="15" customHeight="1" x14ac:dyDescent="0.25">
      <c r="E1025" s="12"/>
    </row>
    <row r="1026" spans="5:5" ht="15" customHeight="1" x14ac:dyDescent="0.25">
      <c r="E1026" s="12"/>
    </row>
    <row r="1027" spans="5:5" ht="15" customHeight="1" x14ac:dyDescent="0.25">
      <c r="E1027" s="12"/>
    </row>
    <row r="1028" spans="5:5" ht="15" customHeight="1" x14ac:dyDescent="0.25">
      <c r="E1028" s="12"/>
    </row>
    <row r="1029" spans="5:5" ht="15" customHeight="1" x14ac:dyDescent="0.25">
      <c r="E1029" s="12"/>
    </row>
    <row r="1030" spans="5:5" ht="15" customHeight="1" x14ac:dyDescent="0.25">
      <c r="E1030" s="12"/>
    </row>
    <row r="1031" spans="5:5" ht="15" customHeight="1" x14ac:dyDescent="0.25">
      <c r="E1031" s="12"/>
    </row>
    <row r="1032" spans="5:5" ht="15" customHeight="1" x14ac:dyDescent="0.25">
      <c r="E1032" s="12"/>
    </row>
    <row r="1033" spans="5:5" ht="15" customHeight="1" x14ac:dyDescent="0.25">
      <c r="E1033" s="12"/>
    </row>
    <row r="1034" spans="5:5" ht="15" customHeight="1" x14ac:dyDescent="0.25">
      <c r="E1034" s="12"/>
    </row>
    <row r="1035" spans="5:5" ht="15" customHeight="1" x14ac:dyDescent="0.25">
      <c r="E1035" s="12"/>
    </row>
    <row r="1036" spans="5:5" ht="15" customHeight="1" x14ac:dyDescent="0.25">
      <c r="E1036" s="12"/>
    </row>
    <row r="1037" spans="5:5" ht="15" customHeight="1" x14ac:dyDescent="0.25">
      <c r="E1037" s="12"/>
    </row>
    <row r="1038" spans="5:5" ht="15" customHeight="1" x14ac:dyDescent="0.25">
      <c r="E1038" s="12"/>
    </row>
    <row r="1039" spans="5:5" ht="15" customHeight="1" x14ac:dyDescent="0.25">
      <c r="E1039" s="12"/>
    </row>
    <row r="1040" spans="5:5" ht="15" customHeight="1" x14ac:dyDescent="0.25">
      <c r="E1040" s="12"/>
    </row>
    <row r="1041" spans="5:5" ht="15" customHeight="1" x14ac:dyDescent="0.25">
      <c r="E1041" s="12"/>
    </row>
    <row r="1042" spans="5:5" ht="15" customHeight="1" x14ac:dyDescent="0.25">
      <c r="E1042" s="12"/>
    </row>
    <row r="1043" spans="5:5" ht="15" customHeight="1" x14ac:dyDescent="0.25">
      <c r="E1043" s="12"/>
    </row>
    <row r="1044" spans="5:5" ht="15" customHeight="1" x14ac:dyDescent="0.25">
      <c r="E1044" s="12"/>
    </row>
    <row r="1045" spans="5:5" ht="15" customHeight="1" x14ac:dyDescent="0.25">
      <c r="E1045" s="12"/>
    </row>
    <row r="1046" spans="5:5" ht="15" customHeight="1" x14ac:dyDescent="0.25">
      <c r="E1046" s="12"/>
    </row>
    <row r="1047" spans="5:5" ht="15" customHeight="1" x14ac:dyDescent="0.25">
      <c r="E1047" s="12"/>
    </row>
    <row r="1048" spans="5:5" ht="15" customHeight="1" x14ac:dyDescent="0.25">
      <c r="E1048" s="12"/>
    </row>
    <row r="1049" spans="5:5" ht="15" customHeight="1" x14ac:dyDescent="0.25">
      <c r="E1049" s="12"/>
    </row>
    <row r="1050" spans="5:5" ht="15" customHeight="1" x14ac:dyDescent="0.25">
      <c r="E1050" s="12"/>
    </row>
    <row r="1051" spans="5:5" ht="15" customHeight="1" x14ac:dyDescent="0.25">
      <c r="E1051" s="12"/>
    </row>
    <row r="1052" spans="5:5" ht="15" customHeight="1" x14ac:dyDescent="0.25">
      <c r="E1052" s="12"/>
    </row>
    <row r="1053" spans="5:5" ht="15" customHeight="1" x14ac:dyDescent="0.25">
      <c r="E1053" s="12"/>
    </row>
    <row r="1054" spans="5:5" ht="15" customHeight="1" x14ac:dyDescent="0.25">
      <c r="E1054" s="12"/>
    </row>
    <row r="1055" spans="5:5" ht="15" customHeight="1" x14ac:dyDescent="0.25">
      <c r="E1055" s="12"/>
    </row>
    <row r="1056" spans="5:5" ht="15" customHeight="1" x14ac:dyDescent="0.25">
      <c r="E1056" s="12"/>
    </row>
    <row r="1057" spans="5:5" ht="15" customHeight="1" x14ac:dyDescent="0.25">
      <c r="E1057" s="12"/>
    </row>
    <row r="1058" spans="5:5" ht="15" customHeight="1" x14ac:dyDescent="0.25">
      <c r="E1058" s="12"/>
    </row>
    <row r="1059" spans="5:5" ht="15" customHeight="1" x14ac:dyDescent="0.25">
      <c r="E1059" s="12"/>
    </row>
    <row r="1060" spans="5:5" ht="15" customHeight="1" x14ac:dyDescent="0.25">
      <c r="E1060" s="12"/>
    </row>
    <row r="1061" spans="5:5" ht="15" customHeight="1" x14ac:dyDescent="0.25">
      <c r="E1061" s="12"/>
    </row>
    <row r="1062" spans="5:5" ht="15" customHeight="1" x14ac:dyDescent="0.25">
      <c r="E1062" s="12"/>
    </row>
    <row r="1063" spans="5:5" ht="15" customHeight="1" x14ac:dyDescent="0.25">
      <c r="E1063" s="12"/>
    </row>
    <row r="1064" spans="5:5" ht="15" customHeight="1" x14ac:dyDescent="0.25">
      <c r="E1064" s="12"/>
    </row>
    <row r="1065" spans="5:5" ht="15" customHeight="1" x14ac:dyDescent="0.25">
      <c r="E1065" s="12"/>
    </row>
    <row r="1066" spans="5:5" ht="15" customHeight="1" x14ac:dyDescent="0.25">
      <c r="E1066" s="12"/>
    </row>
    <row r="1067" spans="5:5" ht="15" customHeight="1" x14ac:dyDescent="0.25">
      <c r="E1067" s="12"/>
    </row>
    <row r="1068" spans="5:5" ht="15" customHeight="1" x14ac:dyDescent="0.25">
      <c r="E1068" s="12"/>
    </row>
    <row r="1069" spans="5:5" ht="15" customHeight="1" x14ac:dyDescent="0.25">
      <c r="E1069" s="12"/>
    </row>
    <row r="1070" spans="5:5" ht="15" customHeight="1" x14ac:dyDescent="0.25">
      <c r="E1070" s="12"/>
    </row>
    <row r="1071" spans="5:5" ht="15" customHeight="1" x14ac:dyDescent="0.25">
      <c r="E1071" s="12"/>
    </row>
    <row r="1072" spans="5:5" ht="15" customHeight="1" x14ac:dyDescent="0.25">
      <c r="E1072" s="12"/>
    </row>
    <row r="1073" spans="5:5" ht="15" customHeight="1" x14ac:dyDescent="0.25">
      <c r="E1073" s="12"/>
    </row>
    <row r="1074" spans="5:5" ht="15" customHeight="1" x14ac:dyDescent="0.25">
      <c r="E1074" s="12"/>
    </row>
    <row r="1075" spans="5:5" ht="15" customHeight="1" x14ac:dyDescent="0.25">
      <c r="E1075" s="12"/>
    </row>
    <row r="1076" spans="5:5" ht="15" customHeight="1" x14ac:dyDescent="0.25">
      <c r="E1076" s="12"/>
    </row>
    <row r="1077" spans="5:5" ht="15" customHeight="1" x14ac:dyDescent="0.25">
      <c r="E1077" s="12"/>
    </row>
    <row r="1078" spans="5:5" ht="15" customHeight="1" x14ac:dyDescent="0.25">
      <c r="E1078" s="12"/>
    </row>
    <row r="1079" spans="5:5" ht="15" customHeight="1" x14ac:dyDescent="0.25">
      <c r="E1079" s="12"/>
    </row>
    <row r="1080" spans="5:5" ht="15" customHeight="1" x14ac:dyDescent="0.25">
      <c r="E1080" s="12"/>
    </row>
    <row r="1081" spans="5:5" ht="15" customHeight="1" x14ac:dyDescent="0.25">
      <c r="E1081" s="12"/>
    </row>
    <row r="1082" spans="5:5" ht="15" customHeight="1" x14ac:dyDescent="0.25">
      <c r="E1082" s="12"/>
    </row>
    <row r="1083" spans="5:5" ht="15" customHeight="1" x14ac:dyDescent="0.25">
      <c r="E1083" s="12"/>
    </row>
    <row r="1084" spans="5:5" ht="15" customHeight="1" x14ac:dyDescent="0.25">
      <c r="E1084" s="12"/>
    </row>
    <row r="1085" spans="5:5" ht="15" customHeight="1" x14ac:dyDescent="0.25">
      <c r="E1085" s="12"/>
    </row>
    <row r="1086" spans="5:5" ht="15" customHeight="1" x14ac:dyDescent="0.25">
      <c r="E1086" s="12"/>
    </row>
    <row r="1087" spans="5:5" ht="15" customHeight="1" x14ac:dyDescent="0.25">
      <c r="E1087" s="12"/>
    </row>
    <row r="1088" spans="5:5" ht="15" customHeight="1" x14ac:dyDescent="0.25">
      <c r="E1088" s="12"/>
    </row>
    <row r="1089" spans="5:5" ht="15" customHeight="1" x14ac:dyDescent="0.25">
      <c r="E1089" s="12"/>
    </row>
    <row r="1090" spans="5:5" ht="15" customHeight="1" x14ac:dyDescent="0.25">
      <c r="E1090" s="12"/>
    </row>
    <row r="1091" spans="5:5" ht="15" customHeight="1" x14ac:dyDescent="0.25">
      <c r="E1091" s="12"/>
    </row>
    <row r="1092" spans="5:5" ht="15" customHeight="1" x14ac:dyDescent="0.25">
      <c r="E1092" s="12"/>
    </row>
    <row r="1093" spans="5:5" ht="15" customHeight="1" x14ac:dyDescent="0.25">
      <c r="E1093" s="12"/>
    </row>
    <row r="1094" spans="5:5" ht="15" customHeight="1" x14ac:dyDescent="0.25">
      <c r="E1094" s="12"/>
    </row>
    <row r="1095" spans="5:5" ht="15" customHeight="1" x14ac:dyDescent="0.25">
      <c r="E1095" s="12"/>
    </row>
    <row r="1096" spans="5:5" ht="15" customHeight="1" x14ac:dyDescent="0.25">
      <c r="E1096" s="12"/>
    </row>
    <row r="1097" spans="5:5" ht="15" customHeight="1" x14ac:dyDescent="0.25">
      <c r="E1097" s="12"/>
    </row>
    <row r="1098" spans="5:5" ht="15" customHeight="1" x14ac:dyDescent="0.25">
      <c r="E1098" s="12"/>
    </row>
    <row r="1099" spans="5:5" ht="15" customHeight="1" x14ac:dyDescent="0.25">
      <c r="E1099" s="12"/>
    </row>
    <row r="1100" spans="5:5" ht="15" customHeight="1" x14ac:dyDescent="0.25">
      <c r="E1100" s="12"/>
    </row>
    <row r="1101" spans="5:5" ht="15" customHeight="1" x14ac:dyDescent="0.25">
      <c r="E1101" s="12"/>
    </row>
    <row r="1102" spans="5:5" ht="15" customHeight="1" x14ac:dyDescent="0.25">
      <c r="E1102" s="12"/>
    </row>
    <row r="1103" spans="5:5" ht="15" customHeight="1" x14ac:dyDescent="0.25">
      <c r="E1103" s="12"/>
    </row>
    <row r="1104" spans="5:5" ht="15" customHeight="1" x14ac:dyDescent="0.25">
      <c r="E1104" s="12"/>
    </row>
    <row r="1105" spans="5:5" ht="15" customHeight="1" x14ac:dyDescent="0.25">
      <c r="E1105" s="12"/>
    </row>
    <row r="1106" spans="5:5" ht="15" customHeight="1" x14ac:dyDescent="0.25">
      <c r="E1106" s="12"/>
    </row>
    <row r="1107" spans="5:5" ht="15" customHeight="1" x14ac:dyDescent="0.25">
      <c r="E1107" s="12"/>
    </row>
    <row r="1108" spans="5:5" ht="15" customHeight="1" x14ac:dyDescent="0.25">
      <c r="E1108" s="12"/>
    </row>
    <row r="1109" spans="5:5" ht="15" customHeight="1" x14ac:dyDescent="0.25">
      <c r="E1109" s="12"/>
    </row>
    <row r="1110" spans="5:5" ht="15" customHeight="1" x14ac:dyDescent="0.25">
      <c r="E1110" s="12"/>
    </row>
    <row r="1111" spans="5:5" ht="15" customHeight="1" x14ac:dyDescent="0.25">
      <c r="E1111" s="12"/>
    </row>
    <row r="1112" spans="5:5" ht="15" customHeight="1" x14ac:dyDescent="0.25">
      <c r="E1112" s="12"/>
    </row>
    <row r="1113" spans="5:5" ht="15" customHeight="1" x14ac:dyDescent="0.25">
      <c r="E1113" s="12"/>
    </row>
    <row r="1114" spans="5:5" ht="15" customHeight="1" x14ac:dyDescent="0.25">
      <c r="E1114" s="12"/>
    </row>
    <row r="1115" spans="5:5" ht="15" customHeight="1" x14ac:dyDescent="0.25">
      <c r="E1115" s="12"/>
    </row>
    <row r="1116" spans="5:5" ht="15" customHeight="1" x14ac:dyDescent="0.25">
      <c r="E1116" s="12"/>
    </row>
    <row r="1117" spans="5:5" ht="15" customHeight="1" x14ac:dyDescent="0.25">
      <c r="E1117" s="12"/>
    </row>
    <row r="1118" spans="5:5" ht="15" customHeight="1" x14ac:dyDescent="0.25">
      <c r="E1118" s="12"/>
    </row>
    <row r="1119" spans="5:5" ht="15" customHeight="1" x14ac:dyDescent="0.25">
      <c r="E1119" s="12"/>
    </row>
    <row r="1120" spans="5:5" ht="15" customHeight="1" x14ac:dyDescent="0.25">
      <c r="E1120" s="12"/>
    </row>
    <row r="1121" spans="5:5" ht="15" customHeight="1" x14ac:dyDescent="0.25">
      <c r="E1121" s="12"/>
    </row>
    <row r="1122" spans="5:5" ht="15" customHeight="1" x14ac:dyDescent="0.25">
      <c r="E1122" s="12"/>
    </row>
    <row r="1123" spans="5:5" ht="15" customHeight="1" x14ac:dyDescent="0.25">
      <c r="E1123" s="12"/>
    </row>
    <row r="1124" spans="5:5" ht="15" customHeight="1" x14ac:dyDescent="0.25">
      <c r="E1124" s="12"/>
    </row>
    <row r="1125" spans="5:5" ht="15" customHeight="1" x14ac:dyDescent="0.25">
      <c r="E1125" s="12"/>
    </row>
    <row r="1126" spans="5:5" ht="15" customHeight="1" x14ac:dyDescent="0.25">
      <c r="E1126" s="12"/>
    </row>
    <row r="1127" spans="5:5" ht="15" customHeight="1" x14ac:dyDescent="0.25">
      <c r="E1127" s="12"/>
    </row>
    <row r="1128" spans="5:5" ht="15" customHeight="1" x14ac:dyDescent="0.25">
      <c r="E1128" s="12"/>
    </row>
    <row r="1129" spans="5:5" ht="15" customHeight="1" x14ac:dyDescent="0.25">
      <c r="E1129" s="12"/>
    </row>
    <row r="1130" spans="5:5" ht="15" customHeight="1" x14ac:dyDescent="0.25">
      <c r="E1130" s="12"/>
    </row>
    <row r="1131" spans="5:5" ht="15" customHeight="1" x14ac:dyDescent="0.25">
      <c r="E1131" s="12"/>
    </row>
    <row r="1132" spans="5:5" ht="15" customHeight="1" x14ac:dyDescent="0.25">
      <c r="E1132" s="12"/>
    </row>
    <row r="1133" spans="5:5" ht="15" customHeight="1" x14ac:dyDescent="0.25">
      <c r="E1133" s="12"/>
    </row>
    <row r="1134" spans="5:5" ht="15" customHeight="1" x14ac:dyDescent="0.25">
      <c r="E1134" s="12"/>
    </row>
    <row r="1135" spans="5:5" ht="15" customHeight="1" x14ac:dyDescent="0.25">
      <c r="E1135" s="12"/>
    </row>
    <row r="1136" spans="5:5" ht="15" customHeight="1" x14ac:dyDescent="0.25">
      <c r="E1136" s="12"/>
    </row>
    <row r="1137" spans="5:5" ht="15" customHeight="1" x14ac:dyDescent="0.25">
      <c r="E1137" s="12"/>
    </row>
    <row r="1138" spans="5:5" ht="15" customHeight="1" x14ac:dyDescent="0.25">
      <c r="E1138" s="12"/>
    </row>
    <row r="1139" spans="5:5" ht="15" customHeight="1" x14ac:dyDescent="0.25">
      <c r="E1139" s="12"/>
    </row>
    <row r="1140" spans="5:5" ht="15" customHeight="1" x14ac:dyDescent="0.25">
      <c r="E1140" s="12"/>
    </row>
    <row r="1141" spans="5:5" ht="15" customHeight="1" x14ac:dyDescent="0.25">
      <c r="E1141" s="12"/>
    </row>
    <row r="1142" spans="5:5" ht="15" customHeight="1" x14ac:dyDescent="0.25">
      <c r="E1142" s="12"/>
    </row>
    <row r="1143" spans="5:5" ht="15" customHeight="1" x14ac:dyDescent="0.25">
      <c r="E1143" s="12"/>
    </row>
    <row r="1144" spans="5:5" ht="15" customHeight="1" x14ac:dyDescent="0.25">
      <c r="E1144" s="12"/>
    </row>
    <row r="1145" spans="5:5" ht="15" customHeight="1" x14ac:dyDescent="0.25">
      <c r="E1145" s="12"/>
    </row>
    <row r="1146" spans="5:5" ht="15" customHeight="1" x14ac:dyDescent="0.25">
      <c r="E1146" s="12"/>
    </row>
    <row r="1147" spans="5:5" ht="15" customHeight="1" x14ac:dyDescent="0.25">
      <c r="E1147" s="12"/>
    </row>
    <row r="1148" spans="5:5" ht="15" customHeight="1" x14ac:dyDescent="0.25">
      <c r="E1148" s="12"/>
    </row>
    <row r="1149" spans="5:5" ht="15" customHeight="1" x14ac:dyDescent="0.25">
      <c r="E1149" s="12"/>
    </row>
    <row r="1150" spans="5:5" ht="15" customHeight="1" x14ac:dyDescent="0.25">
      <c r="E1150" s="12"/>
    </row>
    <row r="1151" spans="5:5" ht="15" customHeight="1" x14ac:dyDescent="0.25">
      <c r="E1151" s="12"/>
    </row>
    <row r="1152" spans="5:5" ht="15" customHeight="1" x14ac:dyDescent="0.25">
      <c r="E1152" s="12"/>
    </row>
    <row r="1153" spans="5:5" ht="15" customHeight="1" x14ac:dyDescent="0.25">
      <c r="E1153" s="12"/>
    </row>
    <row r="1154" spans="5:5" ht="15" customHeight="1" x14ac:dyDescent="0.25">
      <c r="E1154" s="12"/>
    </row>
    <row r="1155" spans="5:5" ht="15" customHeight="1" x14ac:dyDescent="0.25">
      <c r="E1155" s="12"/>
    </row>
    <row r="1156" spans="5:5" ht="15" customHeight="1" x14ac:dyDescent="0.25">
      <c r="E1156" s="12"/>
    </row>
    <row r="1157" spans="5:5" ht="15" customHeight="1" x14ac:dyDescent="0.25">
      <c r="E1157" s="12"/>
    </row>
    <row r="1158" spans="5:5" ht="15" customHeight="1" x14ac:dyDescent="0.25">
      <c r="E1158" s="12"/>
    </row>
    <row r="1159" spans="5:5" ht="15" customHeight="1" x14ac:dyDescent="0.25">
      <c r="E1159" s="12"/>
    </row>
    <row r="1160" spans="5:5" ht="15" customHeight="1" x14ac:dyDescent="0.25">
      <c r="E1160" s="12"/>
    </row>
    <row r="1161" spans="5:5" ht="15" customHeight="1" x14ac:dyDescent="0.25">
      <c r="E1161" s="12"/>
    </row>
    <row r="1162" spans="5:5" ht="15" customHeight="1" x14ac:dyDescent="0.25">
      <c r="E1162" s="12"/>
    </row>
    <row r="1163" spans="5:5" ht="15" customHeight="1" x14ac:dyDescent="0.25">
      <c r="E1163" s="12"/>
    </row>
    <row r="1164" spans="5:5" ht="15" customHeight="1" x14ac:dyDescent="0.25">
      <c r="E1164" s="12"/>
    </row>
    <row r="1165" spans="5:5" ht="15" customHeight="1" x14ac:dyDescent="0.25">
      <c r="E1165" s="12"/>
    </row>
    <row r="1166" spans="5:5" ht="15" customHeight="1" x14ac:dyDescent="0.25">
      <c r="E1166" s="12"/>
    </row>
    <row r="1167" spans="5:5" ht="15" customHeight="1" x14ac:dyDescent="0.25">
      <c r="E1167" s="12"/>
    </row>
    <row r="1168" spans="5:5" ht="15" customHeight="1" x14ac:dyDescent="0.25">
      <c r="E1168" s="12"/>
    </row>
    <row r="1169" spans="5:5" ht="15" customHeight="1" x14ac:dyDescent="0.25">
      <c r="E1169" s="12"/>
    </row>
    <row r="1170" spans="5:5" ht="15" customHeight="1" x14ac:dyDescent="0.25">
      <c r="E1170" s="12"/>
    </row>
    <row r="1171" spans="5:5" ht="15" customHeight="1" x14ac:dyDescent="0.25">
      <c r="E1171" s="12"/>
    </row>
    <row r="1172" spans="5:5" ht="15" customHeight="1" x14ac:dyDescent="0.25">
      <c r="E1172" s="12"/>
    </row>
    <row r="1173" spans="5:5" ht="15" customHeight="1" x14ac:dyDescent="0.25">
      <c r="E1173" s="12"/>
    </row>
    <row r="1174" spans="5:5" ht="15" customHeight="1" x14ac:dyDescent="0.25">
      <c r="E1174" s="12"/>
    </row>
    <row r="1175" spans="5:5" ht="15" customHeight="1" x14ac:dyDescent="0.25">
      <c r="E1175" s="12"/>
    </row>
    <row r="1176" spans="5:5" ht="15" customHeight="1" x14ac:dyDescent="0.25">
      <c r="E1176" s="12"/>
    </row>
    <row r="1177" spans="5:5" ht="15" customHeight="1" x14ac:dyDescent="0.25">
      <c r="E1177" s="12"/>
    </row>
    <row r="1178" spans="5:5" ht="15" customHeight="1" x14ac:dyDescent="0.25">
      <c r="E1178" s="12"/>
    </row>
    <row r="1179" spans="5:5" ht="15" customHeight="1" x14ac:dyDescent="0.25">
      <c r="E1179" s="12"/>
    </row>
    <row r="1180" spans="5:5" ht="15" customHeight="1" x14ac:dyDescent="0.25">
      <c r="E1180" s="12"/>
    </row>
    <row r="1181" spans="5:5" ht="15" customHeight="1" x14ac:dyDescent="0.25">
      <c r="E1181" s="12"/>
    </row>
    <row r="1182" spans="5:5" ht="15" customHeight="1" x14ac:dyDescent="0.25">
      <c r="E1182" s="12"/>
    </row>
    <row r="1183" spans="5:5" ht="15" customHeight="1" x14ac:dyDescent="0.25">
      <c r="E1183" s="12"/>
    </row>
    <row r="1184" spans="5:5" ht="15" customHeight="1" x14ac:dyDescent="0.25">
      <c r="E1184" s="12"/>
    </row>
    <row r="1185" spans="5:5" ht="15" customHeight="1" x14ac:dyDescent="0.25">
      <c r="E1185" s="12"/>
    </row>
    <row r="1186" spans="5:5" ht="15" customHeight="1" x14ac:dyDescent="0.25">
      <c r="E1186" s="12"/>
    </row>
    <row r="1187" spans="5:5" ht="15" customHeight="1" x14ac:dyDescent="0.25">
      <c r="E1187" s="12"/>
    </row>
    <row r="1188" spans="5:5" ht="15" customHeight="1" x14ac:dyDescent="0.25">
      <c r="E1188" s="12"/>
    </row>
    <row r="1189" spans="5:5" ht="15" customHeight="1" x14ac:dyDescent="0.25">
      <c r="E1189" s="12"/>
    </row>
    <row r="1190" spans="5:5" ht="15" customHeight="1" x14ac:dyDescent="0.25">
      <c r="E1190" s="12"/>
    </row>
    <row r="1191" spans="5:5" ht="15" customHeight="1" x14ac:dyDescent="0.25">
      <c r="E1191" s="12"/>
    </row>
    <row r="1192" spans="5:5" ht="15" customHeight="1" x14ac:dyDescent="0.25">
      <c r="E1192" s="12"/>
    </row>
    <row r="1193" spans="5:5" ht="15" customHeight="1" x14ac:dyDescent="0.25">
      <c r="E1193" s="12"/>
    </row>
    <row r="1194" spans="5:5" ht="15" customHeight="1" x14ac:dyDescent="0.25">
      <c r="E1194" s="12"/>
    </row>
    <row r="1195" spans="5:5" ht="15" customHeight="1" x14ac:dyDescent="0.25">
      <c r="E1195" s="12"/>
    </row>
    <row r="1196" spans="5:5" ht="15" customHeight="1" x14ac:dyDescent="0.25">
      <c r="E1196" s="12"/>
    </row>
    <row r="1197" spans="5:5" ht="15" customHeight="1" x14ac:dyDescent="0.25">
      <c r="E1197" s="12"/>
    </row>
    <row r="1198" spans="5:5" ht="15" customHeight="1" x14ac:dyDescent="0.25">
      <c r="E1198" s="12"/>
    </row>
    <row r="1199" spans="5:5" ht="15" customHeight="1" x14ac:dyDescent="0.25">
      <c r="E1199" s="12"/>
    </row>
    <row r="1200" spans="5:5" ht="15" customHeight="1" x14ac:dyDescent="0.25">
      <c r="E1200" s="12"/>
    </row>
    <row r="1201" spans="5:5" ht="15" customHeight="1" x14ac:dyDescent="0.25">
      <c r="E1201" s="12"/>
    </row>
    <row r="1202" spans="5:5" ht="15" customHeight="1" x14ac:dyDescent="0.25">
      <c r="E1202" s="12"/>
    </row>
    <row r="1203" spans="5:5" ht="15" customHeight="1" x14ac:dyDescent="0.25">
      <c r="E1203" s="12"/>
    </row>
    <row r="1204" spans="5:5" ht="15" customHeight="1" x14ac:dyDescent="0.25">
      <c r="E1204" s="12"/>
    </row>
    <row r="1205" spans="5:5" ht="15" customHeight="1" x14ac:dyDescent="0.25">
      <c r="E1205" s="12"/>
    </row>
    <row r="1206" spans="5:5" ht="15" customHeight="1" x14ac:dyDescent="0.25">
      <c r="E1206" s="12"/>
    </row>
    <row r="1207" spans="5:5" ht="15" customHeight="1" x14ac:dyDescent="0.25">
      <c r="E1207" s="12"/>
    </row>
    <row r="1208" spans="5:5" ht="15" customHeight="1" x14ac:dyDescent="0.25">
      <c r="E1208" s="12"/>
    </row>
    <row r="1209" spans="5:5" ht="15" customHeight="1" x14ac:dyDescent="0.25">
      <c r="E1209" s="12"/>
    </row>
    <row r="1210" spans="5:5" ht="15" customHeight="1" x14ac:dyDescent="0.25">
      <c r="E1210" s="12"/>
    </row>
    <row r="1211" spans="5:5" ht="15" customHeight="1" x14ac:dyDescent="0.25">
      <c r="E1211" s="12"/>
    </row>
    <row r="1212" spans="5:5" ht="15" customHeight="1" x14ac:dyDescent="0.25">
      <c r="E1212" s="12"/>
    </row>
    <row r="1213" spans="5:5" ht="15" customHeight="1" x14ac:dyDescent="0.25">
      <c r="E1213" s="12"/>
    </row>
    <row r="1214" spans="5:5" ht="15" customHeight="1" x14ac:dyDescent="0.25">
      <c r="E1214" s="12"/>
    </row>
    <row r="1215" spans="5:5" ht="15" customHeight="1" x14ac:dyDescent="0.25">
      <c r="E1215" s="12"/>
    </row>
    <row r="1216" spans="5:5" ht="15" customHeight="1" x14ac:dyDescent="0.25">
      <c r="E1216" s="12"/>
    </row>
    <row r="1217" spans="5:5" ht="15" customHeight="1" x14ac:dyDescent="0.25">
      <c r="E1217" s="12"/>
    </row>
    <row r="1218" spans="5:5" ht="15" customHeight="1" x14ac:dyDescent="0.25">
      <c r="E1218" s="12"/>
    </row>
    <row r="1219" spans="5:5" ht="15" customHeight="1" x14ac:dyDescent="0.25">
      <c r="E1219" s="12"/>
    </row>
    <row r="1220" spans="5:5" ht="15" customHeight="1" x14ac:dyDescent="0.25">
      <c r="E1220" s="12"/>
    </row>
    <row r="1221" spans="5:5" ht="15" customHeight="1" x14ac:dyDescent="0.25">
      <c r="E1221" s="12"/>
    </row>
    <row r="1222" spans="5:5" ht="15" customHeight="1" x14ac:dyDescent="0.25">
      <c r="E1222" s="12"/>
    </row>
    <row r="1223" spans="5:5" ht="15" customHeight="1" x14ac:dyDescent="0.25">
      <c r="E1223" s="12"/>
    </row>
    <row r="1224" spans="5:5" ht="15" customHeight="1" x14ac:dyDescent="0.25">
      <c r="E1224" s="12"/>
    </row>
    <row r="1225" spans="5:5" ht="15" customHeight="1" x14ac:dyDescent="0.25">
      <c r="E1225" s="12"/>
    </row>
    <row r="1226" spans="5:5" ht="15" customHeight="1" x14ac:dyDescent="0.25">
      <c r="E1226" s="12"/>
    </row>
    <row r="1227" spans="5:5" ht="15" customHeight="1" x14ac:dyDescent="0.25">
      <c r="E1227" s="12"/>
    </row>
    <row r="1228" spans="5:5" ht="15" customHeight="1" x14ac:dyDescent="0.25">
      <c r="E1228" s="12"/>
    </row>
    <row r="1229" spans="5:5" ht="15" customHeight="1" x14ac:dyDescent="0.25">
      <c r="E1229" s="12"/>
    </row>
    <row r="1230" spans="5:5" ht="15" customHeight="1" x14ac:dyDescent="0.25">
      <c r="E1230" s="12"/>
    </row>
    <row r="1231" spans="5:5" ht="15" customHeight="1" x14ac:dyDescent="0.25">
      <c r="E1231" s="12"/>
    </row>
    <row r="1232" spans="5:5" ht="15" customHeight="1" x14ac:dyDescent="0.25">
      <c r="E1232" s="12"/>
    </row>
    <row r="1233" spans="5:5" ht="15" customHeight="1" x14ac:dyDescent="0.25">
      <c r="E1233" s="12"/>
    </row>
    <row r="1234" spans="5:5" ht="15" customHeight="1" x14ac:dyDescent="0.25">
      <c r="E1234" s="12"/>
    </row>
    <row r="1235" spans="5:5" ht="15" customHeight="1" x14ac:dyDescent="0.25">
      <c r="E1235" s="12"/>
    </row>
    <row r="1236" spans="5:5" ht="15" customHeight="1" x14ac:dyDescent="0.25">
      <c r="E1236" s="12"/>
    </row>
    <row r="1237" spans="5:5" ht="15" customHeight="1" x14ac:dyDescent="0.25">
      <c r="E1237" s="12"/>
    </row>
    <row r="1238" spans="5:5" ht="15" customHeight="1" x14ac:dyDescent="0.25">
      <c r="E1238" s="12"/>
    </row>
    <row r="1239" spans="5:5" ht="15" customHeight="1" x14ac:dyDescent="0.25">
      <c r="E1239" s="12"/>
    </row>
    <row r="1240" spans="5:5" ht="15" customHeight="1" x14ac:dyDescent="0.25">
      <c r="E1240" s="12"/>
    </row>
    <row r="1241" spans="5:5" ht="15" customHeight="1" x14ac:dyDescent="0.25">
      <c r="E1241" s="12"/>
    </row>
    <row r="1242" spans="5:5" ht="15" customHeight="1" x14ac:dyDescent="0.25">
      <c r="E1242" s="12"/>
    </row>
    <row r="1243" spans="5:5" ht="15" customHeight="1" x14ac:dyDescent="0.25">
      <c r="E1243" s="12"/>
    </row>
    <row r="1244" spans="5:5" ht="15" customHeight="1" x14ac:dyDescent="0.25">
      <c r="E1244" s="12"/>
    </row>
    <row r="1245" spans="5:5" ht="15" customHeight="1" x14ac:dyDescent="0.25">
      <c r="E1245" s="12"/>
    </row>
    <row r="1246" spans="5:5" ht="15" customHeight="1" x14ac:dyDescent="0.25">
      <c r="E1246" s="12"/>
    </row>
    <row r="1247" spans="5:5" ht="15" customHeight="1" x14ac:dyDescent="0.25">
      <c r="E1247" s="12"/>
    </row>
    <row r="1248" spans="5:5" ht="15" customHeight="1" x14ac:dyDescent="0.25">
      <c r="E1248" s="12"/>
    </row>
    <row r="1249" spans="5:5" ht="15" customHeight="1" x14ac:dyDescent="0.25">
      <c r="E1249" s="12"/>
    </row>
    <row r="1250" spans="5:5" ht="15" customHeight="1" x14ac:dyDescent="0.25">
      <c r="E1250" s="12"/>
    </row>
    <row r="1251" spans="5:5" ht="15" customHeight="1" x14ac:dyDescent="0.25">
      <c r="E1251" s="12"/>
    </row>
    <row r="1252" spans="5:5" ht="15" customHeight="1" x14ac:dyDescent="0.25">
      <c r="E1252" s="12"/>
    </row>
    <row r="1253" spans="5:5" ht="15" customHeight="1" x14ac:dyDescent="0.25">
      <c r="E1253" s="12"/>
    </row>
    <row r="1254" spans="5:5" ht="15" customHeight="1" x14ac:dyDescent="0.25">
      <c r="E1254" s="12"/>
    </row>
    <row r="1255" spans="5:5" ht="15" customHeight="1" x14ac:dyDescent="0.25">
      <c r="E1255" s="12"/>
    </row>
    <row r="1256" spans="5:5" ht="15" customHeight="1" x14ac:dyDescent="0.25">
      <c r="E1256" s="12"/>
    </row>
    <row r="1257" spans="5:5" ht="15" customHeight="1" x14ac:dyDescent="0.25">
      <c r="E1257" s="12"/>
    </row>
    <row r="1258" spans="5:5" ht="15" customHeight="1" x14ac:dyDescent="0.25">
      <c r="E1258" s="12"/>
    </row>
    <row r="1259" spans="5:5" ht="15" customHeight="1" x14ac:dyDescent="0.25">
      <c r="E1259" s="12"/>
    </row>
    <row r="1260" spans="5:5" ht="15" customHeight="1" x14ac:dyDescent="0.25">
      <c r="E1260" s="12"/>
    </row>
    <row r="1261" spans="5:5" ht="15" customHeight="1" x14ac:dyDescent="0.25">
      <c r="E1261" s="12"/>
    </row>
    <row r="1262" spans="5:5" ht="15" customHeight="1" x14ac:dyDescent="0.25">
      <c r="E1262" s="12"/>
    </row>
    <row r="1263" spans="5:5" ht="15" customHeight="1" x14ac:dyDescent="0.25">
      <c r="E1263" s="12"/>
    </row>
    <row r="1264" spans="5:5" ht="15" customHeight="1" x14ac:dyDescent="0.25">
      <c r="E1264" s="12"/>
    </row>
    <row r="1265" spans="5:5" ht="15" customHeight="1" x14ac:dyDescent="0.25">
      <c r="E1265" s="12"/>
    </row>
    <row r="1266" spans="5:5" ht="15" customHeight="1" x14ac:dyDescent="0.25">
      <c r="E1266" s="12"/>
    </row>
    <row r="1267" spans="5:5" ht="15" customHeight="1" x14ac:dyDescent="0.25">
      <c r="E1267" s="12"/>
    </row>
    <row r="1268" spans="5:5" ht="15" customHeight="1" x14ac:dyDescent="0.25">
      <c r="E1268" s="12"/>
    </row>
    <row r="1269" spans="5:5" ht="15" customHeight="1" x14ac:dyDescent="0.25">
      <c r="E1269" s="12"/>
    </row>
    <row r="1270" spans="5:5" ht="15" customHeight="1" x14ac:dyDescent="0.25">
      <c r="E1270" s="12"/>
    </row>
    <row r="1271" spans="5:5" ht="15" customHeight="1" x14ac:dyDescent="0.25">
      <c r="E1271" s="12"/>
    </row>
    <row r="1272" spans="5:5" ht="15" customHeight="1" x14ac:dyDescent="0.25">
      <c r="E1272" s="12"/>
    </row>
    <row r="1273" spans="5:5" ht="15" customHeight="1" x14ac:dyDescent="0.25">
      <c r="E1273" s="12"/>
    </row>
    <row r="1274" spans="5:5" ht="15" customHeight="1" x14ac:dyDescent="0.25">
      <c r="E1274" s="12"/>
    </row>
    <row r="1275" spans="5:5" ht="15" customHeight="1" x14ac:dyDescent="0.25">
      <c r="E1275" s="12"/>
    </row>
    <row r="1276" spans="5:5" ht="15" customHeight="1" x14ac:dyDescent="0.25">
      <c r="E1276" s="12"/>
    </row>
    <row r="1277" spans="5:5" ht="15" customHeight="1" x14ac:dyDescent="0.25">
      <c r="E1277" s="12"/>
    </row>
    <row r="1278" spans="5:5" ht="15" customHeight="1" x14ac:dyDescent="0.25">
      <c r="E1278" s="12"/>
    </row>
    <row r="1279" spans="5:5" ht="15" customHeight="1" x14ac:dyDescent="0.25">
      <c r="E1279" s="12"/>
    </row>
    <row r="1280" spans="5:5" ht="15" customHeight="1" x14ac:dyDescent="0.25">
      <c r="E1280" s="12"/>
    </row>
    <row r="1281" spans="5:5" ht="15" customHeight="1" x14ac:dyDescent="0.25">
      <c r="E1281" s="12"/>
    </row>
    <row r="1282" spans="5:5" ht="15" customHeight="1" x14ac:dyDescent="0.25">
      <c r="E1282" s="12"/>
    </row>
    <row r="1283" spans="5:5" ht="15" customHeight="1" x14ac:dyDescent="0.25">
      <c r="E1283" s="12"/>
    </row>
    <row r="1284" spans="5:5" ht="15" customHeight="1" x14ac:dyDescent="0.25">
      <c r="E1284" s="12"/>
    </row>
    <row r="1285" spans="5:5" ht="15" customHeight="1" x14ac:dyDescent="0.25">
      <c r="E1285" s="12"/>
    </row>
    <row r="1286" spans="5:5" ht="15" customHeight="1" x14ac:dyDescent="0.25">
      <c r="E1286" s="12"/>
    </row>
    <row r="1287" spans="5:5" ht="15" customHeight="1" x14ac:dyDescent="0.25">
      <c r="E1287" s="12"/>
    </row>
    <row r="1288" spans="5:5" ht="15" customHeight="1" x14ac:dyDescent="0.25">
      <c r="E1288" s="12"/>
    </row>
    <row r="1289" spans="5:5" ht="15" customHeight="1" x14ac:dyDescent="0.25">
      <c r="E1289" s="12"/>
    </row>
    <row r="1290" spans="5:5" ht="15" customHeight="1" x14ac:dyDescent="0.25">
      <c r="E1290" s="12"/>
    </row>
    <row r="1291" spans="5:5" ht="15" customHeight="1" x14ac:dyDescent="0.25">
      <c r="E1291" s="12"/>
    </row>
    <row r="1292" spans="5:5" ht="15" customHeight="1" x14ac:dyDescent="0.25">
      <c r="E1292" s="12"/>
    </row>
    <row r="1293" spans="5:5" ht="15" customHeight="1" x14ac:dyDescent="0.25">
      <c r="E1293" s="12"/>
    </row>
    <row r="1294" spans="5:5" ht="15" customHeight="1" x14ac:dyDescent="0.25">
      <c r="E1294" s="12"/>
    </row>
    <row r="1295" spans="5:5" ht="15" customHeight="1" x14ac:dyDescent="0.25">
      <c r="E1295" s="12"/>
    </row>
    <row r="1296" spans="5:5" ht="15" customHeight="1" x14ac:dyDescent="0.25">
      <c r="E1296" s="12"/>
    </row>
    <row r="1297" spans="5:5" ht="15" customHeight="1" x14ac:dyDescent="0.25">
      <c r="E1297" s="12"/>
    </row>
    <row r="1298" spans="5:5" ht="15" customHeight="1" x14ac:dyDescent="0.25">
      <c r="E1298" s="12"/>
    </row>
    <row r="1299" spans="5:5" ht="15" customHeight="1" x14ac:dyDescent="0.25">
      <c r="E1299" s="12"/>
    </row>
    <row r="1300" spans="5:5" ht="15" customHeight="1" x14ac:dyDescent="0.25">
      <c r="E1300" s="12"/>
    </row>
    <row r="1301" spans="5:5" ht="15" customHeight="1" x14ac:dyDescent="0.25">
      <c r="E1301" s="12"/>
    </row>
    <row r="1302" spans="5:5" ht="15" customHeight="1" x14ac:dyDescent="0.25">
      <c r="E1302" s="12"/>
    </row>
    <row r="1303" spans="5:5" ht="15" customHeight="1" x14ac:dyDescent="0.25">
      <c r="E1303" s="12"/>
    </row>
    <row r="1304" spans="5:5" ht="15" customHeight="1" x14ac:dyDescent="0.25">
      <c r="E1304" s="12"/>
    </row>
    <row r="1305" spans="5:5" ht="15" customHeight="1" x14ac:dyDescent="0.25">
      <c r="E1305" s="12"/>
    </row>
    <row r="1306" spans="5:5" ht="15" customHeight="1" x14ac:dyDescent="0.25">
      <c r="E1306" s="12"/>
    </row>
    <row r="1307" spans="5:5" ht="15" customHeight="1" x14ac:dyDescent="0.25">
      <c r="E1307" s="12"/>
    </row>
    <row r="1308" spans="5:5" ht="15" customHeight="1" x14ac:dyDescent="0.25">
      <c r="E1308" s="12"/>
    </row>
    <row r="1309" spans="5:5" ht="15" customHeight="1" x14ac:dyDescent="0.25">
      <c r="E1309" s="12"/>
    </row>
    <row r="1310" spans="5:5" ht="15" customHeight="1" x14ac:dyDescent="0.25">
      <c r="E1310" s="12"/>
    </row>
    <row r="1311" spans="5:5" ht="15" customHeight="1" x14ac:dyDescent="0.25">
      <c r="E1311" s="12"/>
    </row>
    <row r="1312" spans="5:5" ht="15" customHeight="1" x14ac:dyDescent="0.25">
      <c r="E1312" s="12"/>
    </row>
    <row r="1313" spans="5:5" ht="15" customHeight="1" x14ac:dyDescent="0.25">
      <c r="E1313" s="12"/>
    </row>
    <row r="1314" spans="5:5" ht="15" customHeight="1" x14ac:dyDescent="0.25">
      <c r="E1314" s="12"/>
    </row>
    <row r="1315" spans="5:5" ht="15" customHeight="1" x14ac:dyDescent="0.25">
      <c r="E1315" s="12"/>
    </row>
    <row r="1316" spans="5:5" ht="15" customHeight="1" x14ac:dyDescent="0.25">
      <c r="E1316" s="12"/>
    </row>
    <row r="1317" spans="5:5" ht="15" customHeight="1" x14ac:dyDescent="0.25">
      <c r="E1317" s="12"/>
    </row>
    <row r="1318" spans="5:5" ht="15" customHeight="1" x14ac:dyDescent="0.25">
      <c r="E1318" s="12"/>
    </row>
    <row r="1319" spans="5:5" ht="15" customHeight="1" x14ac:dyDescent="0.25">
      <c r="E1319" s="12"/>
    </row>
    <row r="1320" spans="5:5" ht="15" customHeight="1" x14ac:dyDescent="0.25">
      <c r="E1320" s="12"/>
    </row>
    <row r="1321" spans="5:5" ht="15" customHeight="1" x14ac:dyDescent="0.25">
      <c r="E1321" s="12"/>
    </row>
    <row r="1322" spans="5:5" ht="15" customHeight="1" x14ac:dyDescent="0.25">
      <c r="E1322" s="12"/>
    </row>
    <row r="1323" spans="5:5" ht="15" customHeight="1" x14ac:dyDescent="0.25">
      <c r="E1323" s="12"/>
    </row>
    <row r="1324" spans="5:5" ht="15" customHeight="1" x14ac:dyDescent="0.25">
      <c r="E1324" s="12"/>
    </row>
    <row r="1325" spans="5:5" ht="15" customHeight="1" x14ac:dyDescent="0.25">
      <c r="E1325" s="12"/>
    </row>
    <row r="1326" spans="5:5" ht="15" customHeight="1" x14ac:dyDescent="0.25">
      <c r="E1326" s="12"/>
    </row>
    <row r="1327" spans="5:5" ht="15" customHeight="1" x14ac:dyDescent="0.25">
      <c r="E1327" s="12"/>
    </row>
    <row r="1328" spans="5:5" ht="15" customHeight="1" x14ac:dyDescent="0.25">
      <c r="E1328" s="12"/>
    </row>
    <row r="1329" spans="5:5" ht="15" customHeight="1" x14ac:dyDescent="0.25">
      <c r="E1329" s="12"/>
    </row>
    <row r="1330" spans="5:5" ht="15" customHeight="1" x14ac:dyDescent="0.25">
      <c r="E1330" s="12"/>
    </row>
    <row r="1331" spans="5:5" ht="15" customHeight="1" x14ac:dyDescent="0.25">
      <c r="E1331" s="12"/>
    </row>
    <row r="1332" spans="5:5" ht="15" customHeight="1" x14ac:dyDescent="0.25">
      <c r="E1332" s="12"/>
    </row>
    <row r="1333" spans="5:5" ht="15" customHeight="1" x14ac:dyDescent="0.25">
      <c r="E1333" s="12"/>
    </row>
    <row r="1334" spans="5:5" ht="15" customHeight="1" x14ac:dyDescent="0.25">
      <c r="E1334" s="12"/>
    </row>
    <row r="1335" spans="5:5" ht="15" customHeight="1" x14ac:dyDescent="0.25">
      <c r="E1335" s="12"/>
    </row>
    <row r="1336" spans="5:5" ht="15" customHeight="1" x14ac:dyDescent="0.25">
      <c r="E1336" s="12"/>
    </row>
    <row r="1337" spans="5:5" ht="15" customHeight="1" x14ac:dyDescent="0.25">
      <c r="E1337" s="12"/>
    </row>
    <row r="1338" spans="5:5" ht="15" customHeight="1" x14ac:dyDescent="0.25">
      <c r="E1338" s="12"/>
    </row>
    <row r="1339" spans="5:5" ht="15" customHeight="1" x14ac:dyDescent="0.25">
      <c r="E1339" s="12"/>
    </row>
    <row r="1340" spans="5:5" ht="15" customHeight="1" x14ac:dyDescent="0.25">
      <c r="E1340" s="12"/>
    </row>
    <row r="1341" spans="5:5" ht="15" customHeight="1" x14ac:dyDescent="0.25">
      <c r="E1341" s="12"/>
    </row>
    <row r="1342" spans="5:5" ht="15" customHeight="1" x14ac:dyDescent="0.25">
      <c r="E1342" s="12"/>
    </row>
    <row r="1343" spans="5:5" ht="15" customHeight="1" x14ac:dyDescent="0.25">
      <c r="E1343" s="12"/>
    </row>
    <row r="1344" spans="5:5" ht="15" customHeight="1" x14ac:dyDescent="0.25">
      <c r="E1344" s="12"/>
    </row>
    <row r="1345" spans="5:5" ht="15" customHeight="1" x14ac:dyDescent="0.25">
      <c r="E1345" s="12"/>
    </row>
    <row r="1346" spans="5:5" ht="15" customHeight="1" x14ac:dyDescent="0.25">
      <c r="E1346" s="12"/>
    </row>
    <row r="1347" spans="5:5" ht="15" customHeight="1" x14ac:dyDescent="0.25">
      <c r="E1347" s="12"/>
    </row>
    <row r="1348" spans="5:5" ht="15" customHeight="1" x14ac:dyDescent="0.25">
      <c r="E1348" s="12"/>
    </row>
    <row r="1349" spans="5:5" ht="15" customHeight="1" x14ac:dyDescent="0.25">
      <c r="E1349" s="12"/>
    </row>
    <row r="1350" spans="5:5" ht="15" customHeight="1" x14ac:dyDescent="0.25">
      <c r="E1350" s="12"/>
    </row>
    <row r="1351" spans="5:5" ht="15" customHeight="1" x14ac:dyDescent="0.25">
      <c r="E1351" s="12"/>
    </row>
    <row r="1352" spans="5:5" ht="15" customHeight="1" x14ac:dyDescent="0.25">
      <c r="E1352" s="12"/>
    </row>
    <row r="1353" spans="5:5" ht="15" customHeight="1" x14ac:dyDescent="0.25">
      <c r="E1353" s="12"/>
    </row>
    <row r="1354" spans="5:5" ht="15" customHeight="1" x14ac:dyDescent="0.25">
      <c r="E1354" s="12"/>
    </row>
    <row r="1355" spans="5:5" ht="15" customHeight="1" x14ac:dyDescent="0.25">
      <c r="E1355" s="12"/>
    </row>
    <row r="1356" spans="5:5" ht="15" customHeight="1" x14ac:dyDescent="0.25">
      <c r="E1356" s="12"/>
    </row>
    <row r="1357" spans="5:5" ht="15" customHeight="1" x14ac:dyDescent="0.25">
      <c r="E1357" s="12"/>
    </row>
    <row r="1358" spans="5:5" ht="15" customHeight="1" x14ac:dyDescent="0.25">
      <c r="E1358" s="12"/>
    </row>
    <row r="1359" spans="5:5" ht="15" customHeight="1" x14ac:dyDescent="0.25">
      <c r="E1359" s="12"/>
    </row>
    <row r="1360" spans="5:5" ht="15" customHeight="1" x14ac:dyDescent="0.25">
      <c r="E1360" s="12"/>
    </row>
    <row r="1361" spans="5:5" ht="15" customHeight="1" x14ac:dyDescent="0.25">
      <c r="E1361" s="12"/>
    </row>
    <row r="1362" spans="5:5" ht="15" customHeight="1" x14ac:dyDescent="0.25">
      <c r="E1362" s="12"/>
    </row>
    <row r="1363" spans="5:5" ht="15" customHeight="1" x14ac:dyDescent="0.25">
      <c r="E1363" s="12"/>
    </row>
    <row r="1364" spans="5:5" ht="15" customHeight="1" x14ac:dyDescent="0.25">
      <c r="E1364" s="12"/>
    </row>
    <row r="1365" spans="5:5" ht="15" customHeight="1" x14ac:dyDescent="0.25">
      <c r="E1365" s="12"/>
    </row>
    <row r="1366" spans="5:5" ht="15" customHeight="1" x14ac:dyDescent="0.25">
      <c r="E1366" s="12"/>
    </row>
    <row r="1367" spans="5:5" ht="15" customHeight="1" x14ac:dyDescent="0.25">
      <c r="E1367" s="12"/>
    </row>
    <row r="1368" spans="5:5" ht="15" customHeight="1" x14ac:dyDescent="0.25">
      <c r="E1368" s="12"/>
    </row>
    <row r="1369" spans="5:5" ht="15" customHeight="1" x14ac:dyDescent="0.25">
      <c r="E1369" s="12"/>
    </row>
    <row r="1370" spans="5:5" ht="15" customHeight="1" x14ac:dyDescent="0.25">
      <c r="E1370" s="12"/>
    </row>
    <row r="1371" spans="5:5" ht="15" customHeight="1" x14ac:dyDescent="0.25">
      <c r="E1371" s="12"/>
    </row>
    <row r="1372" spans="5:5" ht="15" customHeight="1" x14ac:dyDescent="0.25">
      <c r="E1372" s="12"/>
    </row>
    <row r="1373" spans="5:5" ht="15" customHeight="1" x14ac:dyDescent="0.25">
      <c r="E1373" s="12"/>
    </row>
    <row r="1374" spans="5:5" ht="15" customHeight="1" x14ac:dyDescent="0.25">
      <c r="E1374" s="12"/>
    </row>
    <row r="1375" spans="5:5" ht="15" customHeight="1" x14ac:dyDescent="0.25">
      <c r="E1375" s="12"/>
    </row>
    <row r="1376" spans="5:5" ht="15" customHeight="1" x14ac:dyDescent="0.25">
      <c r="E1376" s="12"/>
    </row>
    <row r="1377" spans="5:5" ht="15" customHeight="1" x14ac:dyDescent="0.25">
      <c r="E1377" s="12"/>
    </row>
    <row r="1378" spans="5:5" ht="15" customHeight="1" x14ac:dyDescent="0.25">
      <c r="E1378" s="12"/>
    </row>
    <row r="1379" spans="5:5" ht="15" customHeight="1" x14ac:dyDescent="0.25">
      <c r="E1379" s="12"/>
    </row>
    <row r="1380" spans="5:5" ht="15" customHeight="1" x14ac:dyDescent="0.25">
      <c r="E1380" s="12"/>
    </row>
    <row r="1381" spans="5:5" ht="15" customHeight="1" x14ac:dyDescent="0.25">
      <c r="E1381" s="12"/>
    </row>
    <row r="1382" spans="5:5" ht="15" customHeight="1" x14ac:dyDescent="0.25">
      <c r="E1382" s="12"/>
    </row>
    <row r="1383" spans="5:5" ht="15" customHeight="1" x14ac:dyDescent="0.25">
      <c r="E1383" s="12"/>
    </row>
    <row r="1384" spans="5:5" ht="15" customHeight="1" x14ac:dyDescent="0.25">
      <c r="E1384" s="12"/>
    </row>
    <row r="1385" spans="5:5" ht="15" customHeight="1" x14ac:dyDescent="0.25">
      <c r="E1385" s="12"/>
    </row>
    <row r="1386" spans="5:5" ht="15" customHeight="1" x14ac:dyDescent="0.25">
      <c r="E1386" s="12"/>
    </row>
    <row r="1387" spans="5:5" ht="15" customHeight="1" x14ac:dyDescent="0.25">
      <c r="E1387" s="12"/>
    </row>
    <row r="1388" spans="5:5" ht="15" customHeight="1" x14ac:dyDescent="0.25">
      <c r="E1388" s="12"/>
    </row>
    <row r="1389" spans="5:5" ht="15" customHeight="1" x14ac:dyDescent="0.25">
      <c r="E1389" s="12"/>
    </row>
    <row r="1390" spans="5:5" ht="15" customHeight="1" x14ac:dyDescent="0.25">
      <c r="E1390" s="12"/>
    </row>
    <row r="1391" spans="5:5" ht="15" customHeight="1" x14ac:dyDescent="0.25">
      <c r="E1391" s="12"/>
    </row>
    <row r="1392" spans="5:5" ht="15" customHeight="1" x14ac:dyDescent="0.25">
      <c r="E1392" s="12"/>
    </row>
    <row r="1393" spans="5:5" ht="15" customHeight="1" x14ac:dyDescent="0.25">
      <c r="E1393" s="12"/>
    </row>
    <row r="1394" spans="5:5" ht="15" customHeight="1" x14ac:dyDescent="0.25">
      <c r="E1394" s="12"/>
    </row>
    <row r="1395" spans="5:5" ht="15" customHeight="1" x14ac:dyDescent="0.25">
      <c r="E1395" s="12"/>
    </row>
    <row r="1396" spans="5:5" ht="15" customHeight="1" x14ac:dyDescent="0.25">
      <c r="E1396" s="12"/>
    </row>
    <row r="1397" spans="5:5" ht="15" customHeight="1" x14ac:dyDescent="0.25">
      <c r="E1397" s="12"/>
    </row>
    <row r="1398" spans="5:5" ht="15" customHeight="1" x14ac:dyDescent="0.25">
      <c r="E1398" s="12"/>
    </row>
    <row r="1399" spans="5:5" ht="15" customHeight="1" x14ac:dyDescent="0.25">
      <c r="E1399" s="12"/>
    </row>
    <row r="1400" spans="5:5" ht="15" customHeight="1" x14ac:dyDescent="0.25">
      <c r="E1400" s="12"/>
    </row>
    <row r="1401" spans="5:5" ht="15" customHeight="1" x14ac:dyDescent="0.25">
      <c r="E1401" s="12"/>
    </row>
    <row r="1402" spans="5:5" ht="15" customHeight="1" x14ac:dyDescent="0.25">
      <c r="E1402" s="12"/>
    </row>
    <row r="1403" spans="5:5" ht="15" customHeight="1" x14ac:dyDescent="0.25">
      <c r="E1403" s="12"/>
    </row>
    <row r="1404" spans="5:5" ht="15" customHeight="1" x14ac:dyDescent="0.25">
      <c r="E1404" s="12"/>
    </row>
    <row r="1405" spans="5:5" ht="15" customHeight="1" x14ac:dyDescent="0.25">
      <c r="E1405" s="12"/>
    </row>
    <row r="1406" spans="5:5" ht="15" customHeight="1" x14ac:dyDescent="0.25">
      <c r="E1406" s="12"/>
    </row>
    <row r="1407" spans="5:5" ht="15" customHeight="1" x14ac:dyDescent="0.25">
      <c r="E1407" s="12"/>
    </row>
    <row r="1408" spans="5:5" ht="15" customHeight="1" x14ac:dyDescent="0.25">
      <c r="E1408" s="12"/>
    </row>
    <row r="1409" spans="5:5" ht="15" customHeight="1" x14ac:dyDescent="0.25">
      <c r="E1409" s="12"/>
    </row>
    <row r="1410" spans="5:5" ht="15" customHeight="1" x14ac:dyDescent="0.25">
      <c r="E1410" s="12"/>
    </row>
    <row r="1411" spans="5:5" ht="15" customHeight="1" x14ac:dyDescent="0.25">
      <c r="E1411" s="12"/>
    </row>
    <row r="1412" spans="5:5" ht="15" customHeight="1" x14ac:dyDescent="0.25">
      <c r="E1412" s="12"/>
    </row>
    <row r="1413" spans="5:5" ht="15" customHeight="1" x14ac:dyDescent="0.25">
      <c r="E1413" s="12"/>
    </row>
    <row r="1414" spans="5:5" ht="15" customHeight="1" x14ac:dyDescent="0.25">
      <c r="E1414" s="12"/>
    </row>
    <row r="1415" spans="5:5" ht="15" customHeight="1" x14ac:dyDescent="0.25">
      <c r="E1415" s="12"/>
    </row>
    <row r="1416" spans="5:5" ht="15" customHeight="1" x14ac:dyDescent="0.25">
      <c r="E1416" s="12"/>
    </row>
    <row r="1417" spans="5:5" ht="15" customHeight="1" x14ac:dyDescent="0.25">
      <c r="E1417" s="12"/>
    </row>
    <row r="1418" spans="5:5" ht="15" customHeight="1" x14ac:dyDescent="0.25">
      <c r="E1418" s="12"/>
    </row>
    <row r="1419" spans="5:5" ht="15" customHeight="1" x14ac:dyDescent="0.25">
      <c r="E1419" s="12"/>
    </row>
    <row r="1420" spans="5:5" ht="15" customHeight="1" x14ac:dyDescent="0.25">
      <c r="E1420" s="12"/>
    </row>
    <row r="1421" spans="5:5" ht="15" customHeight="1" x14ac:dyDescent="0.25">
      <c r="E1421" s="12"/>
    </row>
    <row r="1422" spans="5:5" ht="15" customHeight="1" x14ac:dyDescent="0.25">
      <c r="E1422" s="12"/>
    </row>
    <row r="1423" spans="5:5" ht="15" customHeight="1" x14ac:dyDescent="0.25">
      <c r="E1423" s="12"/>
    </row>
    <row r="1424" spans="5:5" ht="15" customHeight="1" x14ac:dyDescent="0.25">
      <c r="E1424" s="12"/>
    </row>
    <row r="1425" spans="5:5" ht="15" customHeight="1" x14ac:dyDescent="0.25">
      <c r="E1425" s="12"/>
    </row>
    <row r="1426" spans="5:5" ht="15" customHeight="1" x14ac:dyDescent="0.25">
      <c r="E1426" s="12"/>
    </row>
    <row r="1427" spans="5:5" ht="15" customHeight="1" x14ac:dyDescent="0.25">
      <c r="E1427" s="12"/>
    </row>
    <row r="1428" spans="5:5" ht="15" customHeight="1" x14ac:dyDescent="0.25">
      <c r="E1428" s="12"/>
    </row>
    <row r="1429" spans="5:5" ht="15" customHeight="1" x14ac:dyDescent="0.25">
      <c r="E1429" s="12"/>
    </row>
    <row r="1430" spans="5:5" ht="15" customHeight="1" x14ac:dyDescent="0.25">
      <c r="E1430" s="12"/>
    </row>
    <row r="1431" spans="5:5" ht="15" customHeight="1" x14ac:dyDescent="0.25">
      <c r="E1431" s="12"/>
    </row>
    <row r="1432" spans="5:5" ht="15" customHeight="1" x14ac:dyDescent="0.25">
      <c r="E1432" s="12"/>
    </row>
    <row r="1433" spans="5:5" ht="15" customHeight="1" x14ac:dyDescent="0.25">
      <c r="E1433" s="12"/>
    </row>
    <row r="1434" spans="5:5" ht="15" customHeight="1" x14ac:dyDescent="0.25">
      <c r="E1434" s="12"/>
    </row>
    <row r="1435" spans="5:5" ht="15" customHeight="1" x14ac:dyDescent="0.25">
      <c r="E1435" s="12"/>
    </row>
    <row r="1436" spans="5:5" ht="15" customHeight="1" x14ac:dyDescent="0.25">
      <c r="E1436" s="12"/>
    </row>
    <row r="1437" spans="5:5" ht="15" customHeight="1" x14ac:dyDescent="0.25">
      <c r="E1437" s="12"/>
    </row>
    <row r="1438" spans="5:5" ht="15" customHeight="1" x14ac:dyDescent="0.25">
      <c r="E1438" s="12"/>
    </row>
    <row r="1439" spans="5:5" ht="15" customHeight="1" x14ac:dyDescent="0.25">
      <c r="E1439" s="12"/>
    </row>
    <row r="1440" spans="5:5" ht="15" customHeight="1" x14ac:dyDescent="0.25">
      <c r="E1440" s="12"/>
    </row>
    <row r="1441" spans="5:5" ht="15" customHeight="1" x14ac:dyDescent="0.25">
      <c r="E1441" s="12"/>
    </row>
    <row r="1442" spans="5:5" ht="15" customHeight="1" x14ac:dyDescent="0.25">
      <c r="E1442" s="12"/>
    </row>
    <row r="1443" spans="5:5" ht="15" customHeight="1" x14ac:dyDescent="0.25">
      <c r="E1443" s="12"/>
    </row>
    <row r="1444" spans="5:5" ht="15" customHeight="1" x14ac:dyDescent="0.25">
      <c r="E1444" s="12"/>
    </row>
    <row r="1445" spans="5:5" ht="15" customHeight="1" x14ac:dyDescent="0.25">
      <c r="E1445" s="12"/>
    </row>
    <row r="1446" spans="5:5" ht="15" customHeight="1" x14ac:dyDescent="0.25">
      <c r="E1446" s="12"/>
    </row>
    <row r="1447" spans="5:5" ht="15" customHeight="1" x14ac:dyDescent="0.25">
      <c r="E1447" s="12"/>
    </row>
    <row r="1448" spans="5:5" ht="15" customHeight="1" x14ac:dyDescent="0.25">
      <c r="E1448" s="12"/>
    </row>
    <row r="1449" spans="5:5" ht="15" customHeight="1" x14ac:dyDescent="0.25">
      <c r="E1449" s="12"/>
    </row>
    <row r="1450" spans="5:5" ht="15" customHeight="1" x14ac:dyDescent="0.25">
      <c r="E1450" s="12"/>
    </row>
    <row r="1451" spans="5:5" ht="15" customHeight="1" x14ac:dyDescent="0.25">
      <c r="E1451" s="12"/>
    </row>
    <row r="1452" spans="5:5" ht="15" customHeight="1" x14ac:dyDescent="0.25">
      <c r="E1452" s="12"/>
    </row>
    <row r="1453" spans="5:5" ht="15" customHeight="1" x14ac:dyDescent="0.25">
      <c r="E1453" s="12"/>
    </row>
    <row r="1454" spans="5:5" ht="15" customHeight="1" x14ac:dyDescent="0.25">
      <c r="E1454" s="12"/>
    </row>
    <row r="1455" spans="5:5" ht="15" customHeight="1" x14ac:dyDescent="0.25">
      <c r="E1455" s="12"/>
    </row>
    <row r="1456" spans="5:5" ht="15" customHeight="1" x14ac:dyDescent="0.25">
      <c r="E1456" s="12"/>
    </row>
    <row r="1457" spans="5:5" ht="15" customHeight="1" x14ac:dyDescent="0.25">
      <c r="E1457" s="12"/>
    </row>
    <row r="1458" spans="5:5" ht="15" customHeight="1" x14ac:dyDescent="0.25">
      <c r="E1458" s="12"/>
    </row>
    <row r="1459" spans="5:5" ht="15" customHeight="1" x14ac:dyDescent="0.25">
      <c r="E1459" s="12"/>
    </row>
    <row r="1460" spans="5:5" ht="15" customHeight="1" x14ac:dyDescent="0.25">
      <c r="E1460" s="12"/>
    </row>
    <row r="1461" spans="5:5" ht="15" customHeight="1" x14ac:dyDescent="0.25">
      <c r="E1461" s="12"/>
    </row>
    <row r="1462" spans="5:5" ht="15" customHeight="1" x14ac:dyDescent="0.25">
      <c r="E1462" s="12"/>
    </row>
    <row r="1463" spans="5:5" ht="15" customHeight="1" x14ac:dyDescent="0.25">
      <c r="E1463" s="12"/>
    </row>
    <row r="1464" spans="5:5" ht="15" customHeight="1" x14ac:dyDescent="0.25">
      <c r="E1464" s="12"/>
    </row>
    <row r="1465" spans="5:5" ht="15" customHeight="1" x14ac:dyDescent="0.25">
      <c r="E1465" s="12"/>
    </row>
    <row r="1466" spans="5:5" ht="15" customHeight="1" x14ac:dyDescent="0.25">
      <c r="E1466" s="12"/>
    </row>
    <row r="1467" spans="5:5" ht="15" customHeight="1" x14ac:dyDescent="0.25">
      <c r="E1467" s="12"/>
    </row>
    <row r="1468" spans="5:5" ht="15" customHeight="1" x14ac:dyDescent="0.25">
      <c r="E1468" s="12"/>
    </row>
    <row r="1469" spans="5:5" ht="15" customHeight="1" x14ac:dyDescent="0.25">
      <c r="E1469" s="12"/>
    </row>
    <row r="1470" spans="5:5" ht="15" customHeight="1" x14ac:dyDescent="0.25">
      <c r="E1470" s="12"/>
    </row>
    <row r="1471" spans="5:5" ht="15" customHeight="1" x14ac:dyDescent="0.25">
      <c r="E1471" s="12"/>
    </row>
    <row r="1472" spans="5:5" ht="15" customHeight="1" x14ac:dyDescent="0.25">
      <c r="E1472" s="12"/>
    </row>
    <row r="1473" spans="5:5" ht="15" customHeight="1" x14ac:dyDescent="0.25">
      <c r="E1473" s="12"/>
    </row>
    <row r="1474" spans="5:5" ht="15" customHeight="1" x14ac:dyDescent="0.25">
      <c r="E1474" s="12"/>
    </row>
    <row r="1475" spans="5:5" ht="15" customHeight="1" x14ac:dyDescent="0.25">
      <c r="E1475" s="12"/>
    </row>
    <row r="1476" spans="5:5" ht="15" customHeight="1" x14ac:dyDescent="0.25">
      <c r="E1476" s="12"/>
    </row>
    <row r="1477" spans="5:5" ht="15" customHeight="1" x14ac:dyDescent="0.25">
      <c r="E1477" s="12"/>
    </row>
    <row r="1478" spans="5:5" ht="15" customHeight="1" x14ac:dyDescent="0.25">
      <c r="E1478" s="12"/>
    </row>
    <row r="1479" spans="5:5" ht="15" customHeight="1" x14ac:dyDescent="0.25">
      <c r="E1479" s="12"/>
    </row>
    <row r="1480" spans="5:5" ht="15" customHeight="1" x14ac:dyDescent="0.25">
      <c r="E1480" s="12"/>
    </row>
    <row r="1481" spans="5:5" ht="15" customHeight="1" x14ac:dyDescent="0.25">
      <c r="E1481" s="12"/>
    </row>
    <row r="1482" spans="5:5" ht="15" customHeight="1" x14ac:dyDescent="0.25">
      <c r="E1482" s="12"/>
    </row>
    <row r="1483" spans="5:5" ht="15" customHeight="1" x14ac:dyDescent="0.25">
      <c r="E1483" s="12"/>
    </row>
    <row r="1484" spans="5:5" ht="15" customHeight="1" x14ac:dyDescent="0.25">
      <c r="E1484" s="12"/>
    </row>
    <row r="1485" spans="5:5" ht="15" customHeight="1" x14ac:dyDescent="0.25">
      <c r="E1485" s="12"/>
    </row>
    <row r="1486" spans="5:5" ht="15" customHeight="1" x14ac:dyDescent="0.25">
      <c r="E1486" s="12"/>
    </row>
    <row r="1487" spans="5:5" ht="15" customHeight="1" x14ac:dyDescent="0.25">
      <c r="E1487" s="12"/>
    </row>
    <row r="1488" spans="5:5" ht="15" customHeight="1" x14ac:dyDescent="0.25">
      <c r="E1488" s="12"/>
    </row>
    <row r="1489" spans="5:5" ht="15" customHeight="1" x14ac:dyDescent="0.25">
      <c r="E1489" s="12"/>
    </row>
    <row r="1490" spans="5:5" ht="15" customHeight="1" x14ac:dyDescent="0.25">
      <c r="E1490" s="12"/>
    </row>
    <row r="1491" spans="5:5" ht="15" customHeight="1" x14ac:dyDescent="0.25">
      <c r="E1491" s="12"/>
    </row>
    <row r="1492" spans="5:5" ht="15" customHeight="1" x14ac:dyDescent="0.25">
      <c r="E1492" s="12"/>
    </row>
    <row r="1493" spans="5:5" ht="15" customHeight="1" x14ac:dyDescent="0.25">
      <c r="E1493" s="12"/>
    </row>
    <row r="1494" spans="5:5" ht="15" customHeight="1" x14ac:dyDescent="0.25">
      <c r="E1494" s="12"/>
    </row>
    <row r="1495" spans="5:5" ht="15" customHeight="1" x14ac:dyDescent="0.25">
      <c r="E1495" s="12"/>
    </row>
    <row r="1496" spans="5:5" ht="15" customHeight="1" x14ac:dyDescent="0.25">
      <c r="E1496" s="12"/>
    </row>
    <row r="1497" spans="5:5" ht="15" customHeight="1" x14ac:dyDescent="0.25">
      <c r="E1497" s="12"/>
    </row>
    <row r="1498" spans="5:5" ht="15" customHeight="1" x14ac:dyDescent="0.25">
      <c r="E1498" s="12"/>
    </row>
    <row r="1499" spans="5:5" ht="15" customHeight="1" x14ac:dyDescent="0.25">
      <c r="E1499" s="12"/>
    </row>
    <row r="1500" spans="5:5" ht="15" customHeight="1" x14ac:dyDescent="0.25">
      <c r="E1500" s="12"/>
    </row>
    <row r="1501" spans="5:5" ht="15" customHeight="1" x14ac:dyDescent="0.25">
      <c r="E1501" s="12"/>
    </row>
    <row r="1502" spans="5:5" ht="15" customHeight="1" x14ac:dyDescent="0.25">
      <c r="E1502" s="12"/>
    </row>
    <row r="1503" spans="5:5" ht="15" customHeight="1" x14ac:dyDescent="0.25">
      <c r="E1503" s="12"/>
    </row>
    <row r="1504" spans="5:5" ht="15" customHeight="1" x14ac:dyDescent="0.25">
      <c r="E1504" s="12"/>
    </row>
    <row r="1505" spans="5:5" ht="15" customHeight="1" x14ac:dyDescent="0.25">
      <c r="E1505" s="12"/>
    </row>
    <row r="1506" spans="5:5" ht="15" customHeight="1" x14ac:dyDescent="0.25">
      <c r="E1506" s="12"/>
    </row>
    <row r="1507" spans="5:5" ht="15" customHeight="1" x14ac:dyDescent="0.25">
      <c r="E1507" s="12"/>
    </row>
    <row r="1508" spans="5:5" ht="15" customHeight="1" x14ac:dyDescent="0.25">
      <c r="E1508" s="12"/>
    </row>
    <row r="1509" spans="5:5" ht="15" customHeight="1" x14ac:dyDescent="0.25">
      <c r="E1509" s="12"/>
    </row>
    <row r="1510" spans="5:5" ht="15" customHeight="1" x14ac:dyDescent="0.25">
      <c r="E1510" s="12"/>
    </row>
    <row r="1511" spans="5:5" ht="15" customHeight="1" x14ac:dyDescent="0.25">
      <c r="E1511" s="12"/>
    </row>
    <row r="1512" spans="5:5" ht="15" customHeight="1" x14ac:dyDescent="0.25">
      <c r="E1512" s="12"/>
    </row>
    <row r="1513" spans="5:5" ht="15" customHeight="1" x14ac:dyDescent="0.25">
      <c r="E1513" s="12"/>
    </row>
    <row r="1514" spans="5:5" ht="15" customHeight="1" x14ac:dyDescent="0.25">
      <c r="E1514" s="12"/>
    </row>
    <row r="1515" spans="5:5" ht="15" customHeight="1" x14ac:dyDescent="0.25">
      <c r="E1515" s="12"/>
    </row>
    <row r="1516" spans="5:5" ht="15" customHeight="1" x14ac:dyDescent="0.25">
      <c r="E1516" s="12"/>
    </row>
    <row r="1517" spans="5:5" ht="15" customHeight="1" x14ac:dyDescent="0.25">
      <c r="E1517" s="12"/>
    </row>
    <row r="1518" spans="5:5" ht="15" customHeight="1" x14ac:dyDescent="0.25">
      <c r="E1518" s="12"/>
    </row>
    <row r="1519" spans="5:5" ht="15" customHeight="1" x14ac:dyDescent="0.25">
      <c r="E1519" s="12"/>
    </row>
    <row r="1520" spans="5:5" ht="15" customHeight="1" x14ac:dyDescent="0.25">
      <c r="E1520" s="12"/>
    </row>
    <row r="1521" spans="5:5" ht="15" customHeight="1" x14ac:dyDescent="0.25">
      <c r="E1521" s="12"/>
    </row>
    <row r="1522" spans="5:5" ht="15" customHeight="1" x14ac:dyDescent="0.25">
      <c r="E1522" s="12"/>
    </row>
    <row r="1523" spans="5:5" ht="15" customHeight="1" x14ac:dyDescent="0.25">
      <c r="E1523" s="12"/>
    </row>
    <row r="1524" spans="5:5" ht="15" customHeight="1" x14ac:dyDescent="0.25">
      <c r="E1524" s="12"/>
    </row>
    <row r="1525" spans="5:5" ht="15" customHeight="1" x14ac:dyDescent="0.25">
      <c r="E1525" s="12"/>
    </row>
    <row r="1526" spans="5:5" ht="15" customHeight="1" x14ac:dyDescent="0.25">
      <c r="E1526" s="12"/>
    </row>
    <row r="1527" spans="5:5" ht="15" customHeight="1" x14ac:dyDescent="0.25">
      <c r="E1527" s="12"/>
    </row>
    <row r="1528" spans="5:5" ht="15" customHeight="1" x14ac:dyDescent="0.25">
      <c r="E1528" s="12"/>
    </row>
    <row r="1529" spans="5:5" ht="15" customHeight="1" x14ac:dyDescent="0.25">
      <c r="E1529" s="12"/>
    </row>
    <row r="1530" spans="5:5" ht="15" customHeight="1" x14ac:dyDescent="0.25">
      <c r="E1530" s="12"/>
    </row>
    <row r="1531" spans="5:5" ht="15" customHeight="1" x14ac:dyDescent="0.25">
      <c r="E1531" s="12"/>
    </row>
    <row r="1532" spans="5:5" ht="15" customHeight="1" x14ac:dyDescent="0.25">
      <c r="E1532" s="12"/>
    </row>
    <row r="1533" spans="5:5" ht="15" customHeight="1" x14ac:dyDescent="0.25">
      <c r="E1533" s="12"/>
    </row>
    <row r="1534" spans="5:5" ht="15" customHeight="1" x14ac:dyDescent="0.25">
      <c r="E1534" s="12"/>
    </row>
    <row r="1535" spans="5:5" ht="15" customHeight="1" x14ac:dyDescent="0.25">
      <c r="E1535" s="12"/>
    </row>
    <row r="1536" spans="5:5" ht="15" customHeight="1" x14ac:dyDescent="0.25">
      <c r="E1536" s="12"/>
    </row>
    <row r="1537" spans="5:5" ht="15" customHeight="1" x14ac:dyDescent="0.25">
      <c r="E1537" s="12"/>
    </row>
    <row r="1538" spans="5:5" ht="15" customHeight="1" x14ac:dyDescent="0.25">
      <c r="E1538" s="12"/>
    </row>
    <row r="1539" spans="5:5" ht="15" customHeight="1" x14ac:dyDescent="0.25">
      <c r="E1539" s="12"/>
    </row>
    <row r="1540" spans="5:5" ht="15" customHeight="1" x14ac:dyDescent="0.25">
      <c r="E1540" s="12"/>
    </row>
    <row r="1541" spans="5:5" ht="15" customHeight="1" x14ac:dyDescent="0.25">
      <c r="E1541" s="12"/>
    </row>
    <row r="1542" spans="5:5" ht="15" customHeight="1" x14ac:dyDescent="0.25">
      <c r="E1542" s="12"/>
    </row>
    <row r="1543" spans="5:5" ht="15" customHeight="1" x14ac:dyDescent="0.25">
      <c r="E1543" s="12"/>
    </row>
    <row r="1544" spans="5:5" ht="15" customHeight="1" x14ac:dyDescent="0.25">
      <c r="E1544" s="12"/>
    </row>
    <row r="1545" spans="5:5" ht="15" customHeight="1" x14ac:dyDescent="0.25">
      <c r="E1545" s="12"/>
    </row>
    <row r="1546" spans="5:5" ht="15" customHeight="1" x14ac:dyDescent="0.25">
      <c r="E1546" s="12"/>
    </row>
    <row r="1547" spans="5:5" ht="15" customHeight="1" x14ac:dyDescent="0.25">
      <c r="E1547" s="12"/>
    </row>
    <row r="1548" spans="5:5" ht="15" customHeight="1" x14ac:dyDescent="0.25">
      <c r="E1548" s="12"/>
    </row>
    <row r="1549" spans="5:5" ht="15" customHeight="1" x14ac:dyDescent="0.25">
      <c r="E1549" s="12"/>
    </row>
    <row r="1550" spans="5:5" ht="15" customHeight="1" x14ac:dyDescent="0.25">
      <c r="E1550" s="12"/>
    </row>
    <row r="1551" spans="5:5" ht="15" customHeight="1" x14ac:dyDescent="0.25">
      <c r="E1551" s="12"/>
    </row>
    <row r="1552" spans="5:5" ht="15" customHeight="1" x14ac:dyDescent="0.25">
      <c r="E1552" s="12"/>
    </row>
    <row r="1553" spans="5:5" ht="15" customHeight="1" x14ac:dyDescent="0.25">
      <c r="E1553" s="12"/>
    </row>
    <row r="1554" spans="5:5" ht="15" customHeight="1" x14ac:dyDescent="0.25">
      <c r="E1554" s="12"/>
    </row>
    <row r="1555" spans="5:5" ht="15" customHeight="1" x14ac:dyDescent="0.25">
      <c r="E1555" s="12"/>
    </row>
    <row r="1556" spans="5:5" ht="15" customHeight="1" x14ac:dyDescent="0.25">
      <c r="E1556" s="12"/>
    </row>
    <row r="1557" spans="5:5" ht="15" customHeight="1" x14ac:dyDescent="0.25">
      <c r="E1557" s="12"/>
    </row>
    <row r="1558" spans="5:5" ht="15" customHeight="1" x14ac:dyDescent="0.25">
      <c r="E1558" s="12"/>
    </row>
    <row r="1559" spans="5:5" ht="15" customHeight="1" x14ac:dyDescent="0.25">
      <c r="E1559" s="12"/>
    </row>
    <row r="1560" spans="5:5" ht="15" customHeight="1" x14ac:dyDescent="0.25">
      <c r="E1560" s="12"/>
    </row>
    <row r="1561" spans="5:5" ht="15" customHeight="1" x14ac:dyDescent="0.25">
      <c r="E1561" s="12"/>
    </row>
    <row r="1562" spans="5:5" ht="15" customHeight="1" x14ac:dyDescent="0.25">
      <c r="E1562" s="12"/>
    </row>
    <row r="1563" spans="5:5" ht="15" customHeight="1" x14ac:dyDescent="0.25">
      <c r="E1563" s="12"/>
    </row>
    <row r="1564" spans="5:5" ht="15" customHeight="1" x14ac:dyDescent="0.25">
      <c r="E1564" s="12"/>
    </row>
    <row r="1565" spans="5:5" ht="15" customHeight="1" x14ac:dyDescent="0.25">
      <c r="E1565" s="12"/>
    </row>
    <row r="1566" spans="5:5" ht="15" customHeight="1" x14ac:dyDescent="0.25">
      <c r="E1566" s="12"/>
    </row>
    <row r="1567" spans="5:5" ht="15" customHeight="1" x14ac:dyDescent="0.25">
      <c r="E1567" s="12"/>
    </row>
    <row r="1568" spans="5:5" ht="15" customHeight="1" x14ac:dyDescent="0.25">
      <c r="E1568" s="12"/>
    </row>
    <row r="1569" spans="5:5" ht="15" customHeight="1" x14ac:dyDescent="0.25">
      <c r="E1569" s="12"/>
    </row>
    <row r="1570" spans="5:5" ht="15" customHeight="1" x14ac:dyDescent="0.25">
      <c r="E1570" s="12"/>
    </row>
    <row r="1571" spans="5:5" ht="15" customHeight="1" x14ac:dyDescent="0.25">
      <c r="E1571" s="12"/>
    </row>
    <row r="1572" spans="5:5" ht="15" customHeight="1" x14ac:dyDescent="0.25">
      <c r="E1572" s="12"/>
    </row>
    <row r="1573" spans="5:5" ht="15" customHeight="1" x14ac:dyDescent="0.25">
      <c r="E1573" s="12"/>
    </row>
    <row r="1574" spans="5:5" ht="15" customHeight="1" x14ac:dyDescent="0.25">
      <c r="E1574" s="12"/>
    </row>
    <row r="1575" spans="5:5" ht="15" customHeight="1" x14ac:dyDescent="0.25">
      <c r="E1575" s="12"/>
    </row>
    <row r="1576" spans="5:5" ht="15" customHeight="1" x14ac:dyDescent="0.25">
      <c r="E1576" s="12"/>
    </row>
    <row r="1577" spans="5:5" ht="15" customHeight="1" x14ac:dyDescent="0.25">
      <c r="E1577" s="12"/>
    </row>
    <row r="1578" spans="5:5" ht="15" customHeight="1" x14ac:dyDescent="0.25">
      <c r="E1578" s="12"/>
    </row>
    <row r="1579" spans="5:5" ht="15" customHeight="1" x14ac:dyDescent="0.25">
      <c r="E1579" s="12"/>
    </row>
    <row r="1580" spans="5:5" ht="15" customHeight="1" x14ac:dyDescent="0.25">
      <c r="E1580" s="12"/>
    </row>
    <row r="1581" spans="5:5" ht="15" customHeight="1" x14ac:dyDescent="0.25">
      <c r="E1581" s="12"/>
    </row>
    <row r="1582" spans="5:5" ht="15" customHeight="1" x14ac:dyDescent="0.25">
      <c r="E1582" s="12"/>
    </row>
    <row r="1583" spans="5:5" ht="15" customHeight="1" x14ac:dyDescent="0.25">
      <c r="E1583" s="12"/>
    </row>
    <row r="1584" spans="5:5" ht="15" customHeight="1" x14ac:dyDescent="0.25">
      <c r="E1584" s="12"/>
    </row>
    <row r="1585" spans="5:5" ht="15" customHeight="1" x14ac:dyDescent="0.25">
      <c r="E1585" s="12"/>
    </row>
    <row r="1586" spans="5:5" ht="15" customHeight="1" x14ac:dyDescent="0.25">
      <c r="E1586" s="12"/>
    </row>
    <row r="1587" spans="5:5" ht="15" customHeight="1" x14ac:dyDescent="0.25">
      <c r="E1587" s="12"/>
    </row>
    <row r="1588" spans="5:5" ht="15" customHeight="1" x14ac:dyDescent="0.25">
      <c r="E1588" s="12"/>
    </row>
    <row r="1589" spans="5:5" ht="15" customHeight="1" x14ac:dyDescent="0.25">
      <c r="E1589" s="12"/>
    </row>
    <row r="1590" spans="5:5" ht="15" customHeight="1" x14ac:dyDescent="0.25">
      <c r="E1590" s="12"/>
    </row>
    <row r="1591" spans="5:5" ht="15" customHeight="1" x14ac:dyDescent="0.25">
      <c r="E1591" s="12"/>
    </row>
    <row r="1592" spans="5:5" ht="15" customHeight="1" x14ac:dyDescent="0.25">
      <c r="E1592" s="12"/>
    </row>
    <row r="1593" spans="5:5" ht="15" customHeight="1" x14ac:dyDescent="0.25">
      <c r="E1593" s="12"/>
    </row>
    <row r="1594" spans="5:5" ht="15" customHeight="1" x14ac:dyDescent="0.25">
      <c r="E1594" s="12"/>
    </row>
    <row r="1595" spans="5:5" ht="15" customHeight="1" x14ac:dyDescent="0.25">
      <c r="E1595" s="12"/>
    </row>
    <row r="1596" spans="5:5" ht="15" customHeight="1" x14ac:dyDescent="0.25">
      <c r="E1596" s="12"/>
    </row>
    <row r="1597" spans="5:5" ht="15" customHeight="1" x14ac:dyDescent="0.25">
      <c r="E1597" s="12"/>
    </row>
    <row r="1598" spans="5:5" ht="15" customHeight="1" x14ac:dyDescent="0.25">
      <c r="E1598" s="12"/>
    </row>
    <row r="1599" spans="5:5" ht="15" customHeight="1" x14ac:dyDescent="0.25">
      <c r="E1599" s="12"/>
    </row>
    <row r="1600" spans="5:5" ht="15" customHeight="1" x14ac:dyDescent="0.25">
      <c r="E1600" s="12"/>
    </row>
    <row r="1601" spans="5:5" ht="15" customHeight="1" x14ac:dyDescent="0.25">
      <c r="E1601" s="12"/>
    </row>
    <row r="1602" spans="5:5" ht="15" customHeight="1" x14ac:dyDescent="0.25">
      <c r="E1602" s="12"/>
    </row>
    <row r="1603" spans="5:5" ht="15" customHeight="1" x14ac:dyDescent="0.25">
      <c r="E1603" s="12"/>
    </row>
    <row r="1604" spans="5:5" ht="15" customHeight="1" x14ac:dyDescent="0.25">
      <c r="E1604" s="12"/>
    </row>
    <row r="1605" spans="5:5" ht="15" customHeight="1" x14ac:dyDescent="0.25">
      <c r="E1605" s="12"/>
    </row>
    <row r="1606" spans="5:5" ht="15" customHeight="1" x14ac:dyDescent="0.25">
      <c r="E1606" s="12"/>
    </row>
    <row r="1607" spans="5:5" ht="15" customHeight="1" x14ac:dyDescent="0.25">
      <c r="E1607" s="12"/>
    </row>
    <row r="1608" spans="5:5" ht="15" customHeight="1" x14ac:dyDescent="0.25">
      <c r="E1608" s="12"/>
    </row>
    <row r="1609" spans="5:5" ht="15" customHeight="1" x14ac:dyDescent="0.25">
      <c r="E1609" s="12"/>
    </row>
    <row r="1610" spans="5:5" ht="15" customHeight="1" x14ac:dyDescent="0.25">
      <c r="E1610" s="12"/>
    </row>
    <row r="1611" spans="5:5" ht="15" customHeight="1" x14ac:dyDescent="0.25">
      <c r="E1611" s="12"/>
    </row>
    <row r="1612" spans="5:5" ht="15" customHeight="1" x14ac:dyDescent="0.25">
      <c r="E1612" s="12"/>
    </row>
    <row r="1613" spans="5:5" ht="15" customHeight="1" x14ac:dyDescent="0.25">
      <c r="E1613" s="12"/>
    </row>
    <row r="1614" spans="5:5" ht="15" customHeight="1" x14ac:dyDescent="0.25">
      <c r="E1614" s="12"/>
    </row>
    <row r="1615" spans="5:5" ht="15" customHeight="1" x14ac:dyDescent="0.25">
      <c r="E1615" s="12"/>
    </row>
    <row r="1616" spans="5:5" ht="15" customHeight="1" x14ac:dyDescent="0.25">
      <c r="E1616" s="12"/>
    </row>
    <row r="1617" spans="5:5" ht="15" customHeight="1" x14ac:dyDescent="0.25">
      <c r="E1617" s="12"/>
    </row>
    <row r="1618" spans="5:5" ht="15" customHeight="1" x14ac:dyDescent="0.25">
      <c r="E1618" s="12"/>
    </row>
    <row r="1619" spans="5:5" ht="15" customHeight="1" x14ac:dyDescent="0.25">
      <c r="E1619" s="12"/>
    </row>
    <row r="1620" spans="5:5" ht="15" customHeight="1" x14ac:dyDescent="0.25">
      <c r="E1620" s="12"/>
    </row>
    <row r="1621" spans="5:5" ht="15" customHeight="1" x14ac:dyDescent="0.25">
      <c r="E1621" s="12"/>
    </row>
    <row r="1622" spans="5:5" ht="15" customHeight="1" x14ac:dyDescent="0.25">
      <c r="E1622" s="12"/>
    </row>
    <row r="1623" spans="5:5" ht="15" customHeight="1" x14ac:dyDescent="0.25">
      <c r="E1623" s="12"/>
    </row>
    <row r="1624" spans="5:5" ht="15" customHeight="1" x14ac:dyDescent="0.25">
      <c r="E1624" s="12"/>
    </row>
    <row r="1625" spans="5:5" ht="15" customHeight="1" x14ac:dyDescent="0.25">
      <c r="E1625" s="12"/>
    </row>
    <row r="1626" spans="5:5" ht="15" customHeight="1" x14ac:dyDescent="0.25">
      <c r="E1626" s="12"/>
    </row>
    <row r="1627" spans="5:5" ht="15" customHeight="1" x14ac:dyDescent="0.25">
      <c r="E1627" s="12"/>
    </row>
    <row r="1628" spans="5:5" ht="15" customHeight="1" x14ac:dyDescent="0.25">
      <c r="E1628" s="12"/>
    </row>
    <row r="1629" spans="5:5" ht="15" customHeight="1" x14ac:dyDescent="0.25">
      <c r="E1629" s="12"/>
    </row>
    <row r="1630" spans="5:5" ht="15" customHeight="1" x14ac:dyDescent="0.25">
      <c r="E1630" s="12"/>
    </row>
    <row r="1631" spans="5:5" ht="15" customHeight="1" x14ac:dyDescent="0.25">
      <c r="E1631" s="12"/>
    </row>
    <row r="1632" spans="5:5" ht="15" customHeight="1" x14ac:dyDescent="0.25">
      <c r="E1632" s="12"/>
    </row>
    <row r="1633" spans="5:5" ht="15" customHeight="1" x14ac:dyDescent="0.25">
      <c r="E1633" s="12"/>
    </row>
    <row r="1634" spans="5:5" ht="15" customHeight="1" x14ac:dyDescent="0.25">
      <c r="E1634" s="12"/>
    </row>
    <row r="1635" spans="5:5" ht="15" customHeight="1" x14ac:dyDescent="0.25">
      <c r="E1635" s="12"/>
    </row>
    <row r="1636" spans="5:5" ht="15" customHeight="1" x14ac:dyDescent="0.25">
      <c r="E1636" s="12"/>
    </row>
    <row r="1637" spans="5:5" ht="15" customHeight="1" x14ac:dyDescent="0.25">
      <c r="E1637" s="12"/>
    </row>
    <row r="1638" spans="5:5" ht="15" customHeight="1" x14ac:dyDescent="0.25">
      <c r="E1638" s="12"/>
    </row>
    <row r="1639" spans="5:5" ht="15" customHeight="1" x14ac:dyDescent="0.25">
      <c r="E1639" s="12"/>
    </row>
    <row r="1640" spans="5:5" ht="15" customHeight="1" x14ac:dyDescent="0.25">
      <c r="E1640" s="12"/>
    </row>
    <row r="1641" spans="5:5" ht="15" customHeight="1" x14ac:dyDescent="0.25">
      <c r="E1641" s="12"/>
    </row>
    <row r="1642" spans="5:5" ht="15" customHeight="1" x14ac:dyDescent="0.25">
      <c r="E1642" s="12"/>
    </row>
    <row r="1643" spans="5:5" ht="15" customHeight="1" x14ac:dyDescent="0.25">
      <c r="E1643" s="12"/>
    </row>
    <row r="1644" spans="5:5" ht="15" customHeight="1" x14ac:dyDescent="0.25">
      <c r="E1644" s="12"/>
    </row>
    <row r="1645" spans="5:5" ht="15" customHeight="1" x14ac:dyDescent="0.25">
      <c r="E1645" s="12"/>
    </row>
    <row r="1646" spans="5:5" ht="15" customHeight="1" x14ac:dyDescent="0.25">
      <c r="E1646" s="12"/>
    </row>
    <row r="1647" spans="5:5" ht="15" customHeight="1" x14ac:dyDescent="0.25">
      <c r="E1647" s="12"/>
    </row>
    <row r="1648" spans="5:5" ht="15" customHeight="1" x14ac:dyDescent="0.25">
      <c r="E1648" s="12"/>
    </row>
    <row r="1649" spans="5:5" ht="15" customHeight="1" x14ac:dyDescent="0.25">
      <c r="E1649" s="12"/>
    </row>
    <row r="1650" spans="5:5" ht="15" customHeight="1" x14ac:dyDescent="0.25">
      <c r="E1650" s="12"/>
    </row>
    <row r="1651" spans="5:5" ht="15" customHeight="1" x14ac:dyDescent="0.25">
      <c r="E1651" s="12"/>
    </row>
    <row r="1652" spans="5:5" ht="15" customHeight="1" x14ac:dyDescent="0.25">
      <c r="E1652" s="12"/>
    </row>
    <row r="1653" spans="5:5" ht="15" customHeight="1" x14ac:dyDescent="0.25">
      <c r="E1653" s="12"/>
    </row>
    <row r="1654" spans="5:5" ht="15" customHeight="1" x14ac:dyDescent="0.25">
      <c r="E1654" s="12"/>
    </row>
    <row r="1655" spans="5:5" ht="15" customHeight="1" x14ac:dyDescent="0.25">
      <c r="E1655" s="12"/>
    </row>
    <row r="1656" spans="5:5" ht="15" customHeight="1" x14ac:dyDescent="0.25">
      <c r="E1656" s="12"/>
    </row>
    <row r="1657" spans="5:5" ht="15" customHeight="1" x14ac:dyDescent="0.25">
      <c r="E1657" s="12"/>
    </row>
    <row r="1658" spans="5:5" ht="15" customHeight="1" x14ac:dyDescent="0.25">
      <c r="E1658" s="12"/>
    </row>
    <row r="1659" spans="5:5" ht="15" customHeight="1" x14ac:dyDescent="0.25">
      <c r="E1659" s="12"/>
    </row>
    <row r="1660" spans="5:5" ht="15" customHeight="1" x14ac:dyDescent="0.25">
      <c r="E1660" s="12"/>
    </row>
    <row r="1661" spans="5:5" ht="15" customHeight="1" x14ac:dyDescent="0.25">
      <c r="E1661" s="12"/>
    </row>
    <row r="1662" spans="5:5" ht="15" customHeight="1" x14ac:dyDescent="0.25">
      <c r="E1662" s="12"/>
    </row>
    <row r="1663" spans="5:5" ht="15" customHeight="1" x14ac:dyDescent="0.25">
      <c r="E1663" s="12"/>
    </row>
    <row r="1664" spans="5:5" ht="15" customHeight="1" x14ac:dyDescent="0.25">
      <c r="E1664" s="12"/>
    </row>
    <row r="1665" spans="5:5" ht="15" customHeight="1" x14ac:dyDescent="0.25">
      <c r="E1665" s="12"/>
    </row>
    <row r="1666" spans="5:5" ht="15" customHeight="1" x14ac:dyDescent="0.25">
      <c r="E1666" s="12"/>
    </row>
    <row r="1667" spans="5:5" ht="15" customHeight="1" x14ac:dyDescent="0.25">
      <c r="E1667" s="12"/>
    </row>
    <row r="1668" spans="5:5" ht="15" customHeight="1" x14ac:dyDescent="0.25">
      <c r="E1668" s="12"/>
    </row>
    <row r="1669" spans="5:5" ht="15" customHeight="1" x14ac:dyDescent="0.25">
      <c r="E1669" s="12"/>
    </row>
    <row r="1670" spans="5:5" ht="15" customHeight="1" x14ac:dyDescent="0.25">
      <c r="E1670" s="12"/>
    </row>
    <row r="1671" spans="5:5" ht="15" customHeight="1" x14ac:dyDescent="0.25">
      <c r="E1671" s="12"/>
    </row>
    <row r="1672" spans="5:5" ht="15" customHeight="1" x14ac:dyDescent="0.25">
      <c r="E1672" s="12"/>
    </row>
    <row r="1673" spans="5:5" ht="15" customHeight="1" x14ac:dyDescent="0.25">
      <c r="E1673" s="12"/>
    </row>
    <row r="1674" spans="5:5" ht="15" customHeight="1" x14ac:dyDescent="0.25">
      <c r="E1674" s="12"/>
    </row>
    <row r="1675" spans="5:5" ht="15" customHeight="1" x14ac:dyDescent="0.25">
      <c r="E1675" s="12"/>
    </row>
    <row r="1676" spans="5:5" ht="15" customHeight="1" x14ac:dyDescent="0.25">
      <c r="E1676" s="12"/>
    </row>
    <row r="1677" spans="5:5" ht="15" customHeight="1" x14ac:dyDescent="0.25">
      <c r="E1677" s="12"/>
    </row>
    <row r="1678" spans="5:5" ht="15" customHeight="1" x14ac:dyDescent="0.25">
      <c r="E1678" s="12"/>
    </row>
    <row r="1679" spans="5:5" ht="15" customHeight="1" x14ac:dyDescent="0.25">
      <c r="E1679" s="12"/>
    </row>
    <row r="1680" spans="5:5" ht="15" customHeight="1" x14ac:dyDescent="0.25">
      <c r="E1680" s="12"/>
    </row>
    <row r="1681" spans="5:5" ht="15" customHeight="1" x14ac:dyDescent="0.25">
      <c r="E1681" s="12"/>
    </row>
    <row r="1682" spans="5:5" ht="15" customHeight="1" x14ac:dyDescent="0.25">
      <c r="E1682" s="12"/>
    </row>
    <row r="1683" spans="5:5" ht="15" customHeight="1" x14ac:dyDescent="0.25">
      <c r="E1683" s="12"/>
    </row>
    <row r="1684" spans="5:5" ht="15" customHeight="1" x14ac:dyDescent="0.25">
      <c r="E1684" s="12"/>
    </row>
    <row r="1685" spans="5:5" ht="15" customHeight="1" x14ac:dyDescent="0.25">
      <c r="E1685" s="12"/>
    </row>
    <row r="1686" spans="5:5" ht="15" customHeight="1" x14ac:dyDescent="0.25">
      <c r="E1686" s="12"/>
    </row>
    <row r="1687" spans="5:5" ht="15" customHeight="1" x14ac:dyDescent="0.25">
      <c r="E1687" s="12"/>
    </row>
    <row r="1688" spans="5:5" ht="15" customHeight="1" x14ac:dyDescent="0.25">
      <c r="E1688" s="12"/>
    </row>
    <row r="1689" spans="5:5" ht="15" customHeight="1" x14ac:dyDescent="0.25">
      <c r="E1689" s="12"/>
    </row>
    <row r="1690" spans="5:5" ht="15" customHeight="1" x14ac:dyDescent="0.25">
      <c r="E1690" s="12"/>
    </row>
    <row r="1691" spans="5:5" ht="15" customHeight="1" x14ac:dyDescent="0.25">
      <c r="E1691" s="12"/>
    </row>
    <row r="1692" spans="5:5" ht="15" customHeight="1" x14ac:dyDescent="0.25">
      <c r="E1692" s="12"/>
    </row>
    <row r="1693" spans="5:5" ht="15" customHeight="1" x14ac:dyDescent="0.25">
      <c r="E1693" s="12"/>
    </row>
    <row r="1694" spans="5:5" ht="15" customHeight="1" x14ac:dyDescent="0.25">
      <c r="E1694" s="12"/>
    </row>
    <row r="1695" spans="5:5" ht="15" customHeight="1" x14ac:dyDescent="0.25">
      <c r="E1695" s="12"/>
    </row>
    <row r="1696" spans="5:5" ht="15" customHeight="1" x14ac:dyDescent="0.25">
      <c r="E1696" s="12"/>
    </row>
    <row r="1697" spans="5:5" ht="15" customHeight="1" x14ac:dyDescent="0.25">
      <c r="E1697" s="12"/>
    </row>
    <row r="1698" spans="5:5" ht="15" customHeight="1" x14ac:dyDescent="0.25">
      <c r="E1698" s="12"/>
    </row>
    <row r="1699" spans="5:5" ht="15" customHeight="1" x14ac:dyDescent="0.25">
      <c r="E1699" s="12"/>
    </row>
    <row r="1700" spans="5:5" ht="15" customHeight="1" x14ac:dyDescent="0.25">
      <c r="E1700" s="12"/>
    </row>
    <row r="1701" spans="5:5" ht="15" customHeight="1" x14ac:dyDescent="0.25">
      <c r="E1701" s="12"/>
    </row>
    <row r="1702" spans="5:5" ht="15" customHeight="1" x14ac:dyDescent="0.25">
      <c r="E1702" s="12"/>
    </row>
    <row r="1703" spans="5:5" ht="15" customHeight="1" x14ac:dyDescent="0.25">
      <c r="E1703" s="12"/>
    </row>
    <row r="1704" spans="5:5" ht="15" customHeight="1" x14ac:dyDescent="0.25">
      <c r="E1704" s="12"/>
    </row>
    <row r="1705" spans="5:5" ht="15" customHeight="1" x14ac:dyDescent="0.25">
      <c r="E1705" s="12"/>
    </row>
    <row r="1706" spans="5:5" ht="15" customHeight="1" x14ac:dyDescent="0.25">
      <c r="E1706" s="12"/>
    </row>
    <row r="1707" spans="5:5" ht="15" customHeight="1" x14ac:dyDescent="0.25">
      <c r="E1707" s="12"/>
    </row>
    <row r="1708" spans="5:5" ht="15" customHeight="1" x14ac:dyDescent="0.25">
      <c r="E1708" s="12"/>
    </row>
    <row r="1709" spans="5:5" ht="15" customHeight="1" x14ac:dyDescent="0.25">
      <c r="E1709" s="12"/>
    </row>
    <row r="1710" spans="5:5" ht="15" customHeight="1" x14ac:dyDescent="0.25">
      <c r="E1710" s="12"/>
    </row>
    <row r="1711" spans="5:5" ht="15" customHeight="1" x14ac:dyDescent="0.25">
      <c r="E1711" s="12"/>
    </row>
    <row r="1712" spans="5:5" ht="15" customHeight="1" x14ac:dyDescent="0.25">
      <c r="E1712" s="12"/>
    </row>
    <row r="1713" spans="5:5" ht="15" customHeight="1" x14ac:dyDescent="0.25">
      <c r="E1713" s="12"/>
    </row>
    <row r="1714" spans="5:5" ht="15" customHeight="1" x14ac:dyDescent="0.25">
      <c r="E1714" s="12"/>
    </row>
    <row r="1715" spans="5:5" ht="15" customHeight="1" x14ac:dyDescent="0.25">
      <c r="E1715" s="12"/>
    </row>
    <row r="1716" spans="5:5" ht="15" customHeight="1" x14ac:dyDescent="0.25">
      <c r="E1716" s="12"/>
    </row>
    <row r="1717" spans="5:5" ht="15" customHeight="1" x14ac:dyDescent="0.25">
      <c r="E1717" s="12"/>
    </row>
    <row r="1718" spans="5:5" ht="15" customHeight="1" x14ac:dyDescent="0.25">
      <c r="E1718" s="12"/>
    </row>
    <row r="1719" spans="5:5" ht="15" customHeight="1" x14ac:dyDescent="0.25">
      <c r="E1719" s="12"/>
    </row>
    <row r="1720" spans="5:5" ht="15" customHeight="1" x14ac:dyDescent="0.25">
      <c r="E1720" s="12"/>
    </row>
    <row r="1721" spans="5:5" ht="15" customHeight="1" x14ac:dyDescent="0.25">
      <c r="E1721" s="12"/>
    </row>
    <row r="1722" spans="5:5" ht="15" customHeight="1" x14ac:dyDescent="0.25">
      <c r="E1722" s="12"/>
    </row>
    <row r="1723" spans="5:5" ht="15" customHeight="1" x14ac:dyDescent="0.25">
      <c r="E1723" s="12"/>
    </row>
    <row r="1724" spans="5:5" ht="15" customHeight="1" x14ac:dyDescent="0.25">
      <c r="E1724" s="12"/>
    </row>
    <row r="1725" spans="5:5" ht="15" customHeight="1" x14ac:dyDescent="0.25">
      <c r="E1725" s="12"/>
    </row>
    <row r="1726" spans="5:5" ht="15" customHeight="1" x14ac:dyDescent="0.25">
      <c r="E1726" s="12"/>
    </row>
    <row r="1727" spans="5:5" ht="15" customHeight="1" x14ac:dyDescent="0.25">
      <c r="E1727" s="12"/>
    </row>
    <row r="1728" spans="5:5" ht="15" customHeight="1" x14ac:dyDescent="0.25">
      <c r="E1728" s="12"/>
    </row>
    <row r="1729" spans="5:5" ht="15" customHeight="1" x14ac:dyDescent="0.25">
      <c r="E1729" s="12"/>
    </row>
    <row r="1730" spans="5:5" ht="15" customHeight="1" x14ac:dyDescent="0.25">
      <c r="E1730" s="12"/>
    </row>
    <row r="1731" spans="5:5" ht="15" customHeight="1" x14ac:dyDescent="0.25">
      <c r="E1731" s="12"/>
    </row>
    <row r="1732" spans="5:5" ht="15" customHeight="1" x14ac:dyDescent="0.25">
      <c r="E1732" s="12"/>
    </row>
    <row r="1733" spans="5:5" ht="15" customHeight="1" x14ac:dyDescent="0.25">
      <c r="E1733" s="12"/>
    </row>
    <row r="1734" spans="5:5" ht="15" customHeight="1" x14ac:dyDescent="0.25">
      <c r="E1734" s="12"/>
    </row>
    <row r="1735" spans="5:5" ht="15" customHeight="1" x14ac:dyDescent="0.25">
      <c r="E1735" s="12"/>
    </row>
    <row r="1736" spans="5:5" ht="15" customHeight="1" x14ac:dyDescent="0.25">
      <c r="E1736" s="12"/>
    </row>
    <row r="1737" spans="5:5" ht="15" customHeight="1" x14ac:dyDescent="0.25">
      <c r="E1737" s="12"/>
    </row>
    <row r="1738" spans="5:5" ht="15" customHeight="1" x14ac:dyDescent="0.25">
      <c r="E1738" s="12"/>
    </row>
    <row r="1739" spans="5:5" ht="15" customHeight="1" x14ac:dyDescent="0.25">
      <c r="E1739" s="12"/>
    </row>
    <row r="1740" spans="5:5" ht="15" customHeight="1" x14ac:dyDescent="0.25">
      <c r="E1740" s="12"/>
    </row>
    <row r="1741" spans="5:5" ht="15" customHeight="1" x14ac:dyDescent="0.25">
      <c r="E1741" s="12"/>
    </row>
    <row r="1742" spans="5:5" ht="15" customHeight="1" x14ac:dyDescent="0.25">
      <c r="E1742" s="12"/>
    </row>
    <row r="1743" spans="5:5" ht="15" customHeight="1" x14ac:dyDescent="0.25">
      <c r="E1743" s="12"/>
    </row>
    <row r="1744" spans="5:5" ht="15" customHeight="1" x14ac:dyDescent="0.25">
      <c r="E1744" s="12"/>
    </row>
    <row r="1745" spans="5:5" ht="15" customHeight="1" x14ac:dyDescent="0.25">
      <c r="E1745" s="12"/>
    </row>
    <row r="1746" spans="5:5" ht="15" customHeight="1" x14ac:dyDescent="0.25">
      <c r="E1746" s="12"/>
    </row>
    <row r="1747" spans="5:5" ht="15" customHeight="1" x14ac:dyDescent="0.25">
      <c r="E1747" s="12"/>
    </row>
    <row r="1748" spans="5:5" ht="15" customHeight="1" x14ac:dyDescent="0.25">
      <c r="E1748" s="12"/>
    </row>
    <row r="1749" spans="5:5" ht="15" customHeight="1" x14ac:dyDescent="0.25">
      <c r="E1749" s="12"/>
    </row>
    <row r="1750" spans="5:5" ht="15" customHeight="1" x14ac:dyDescent="0.25">
      <c r="E1750" s="12"/>
    </row>
    <row r="1751" spans="5:5" ht="15" customHeight="1" x14ac:dyDescent="0.25">
      <c r="E1751" s="12"/>
    </row>
    <row r="1752" spans="5:5" ht="15" customHeight="1" x14ac:dyDescent="0.25">
      <c r="E1752" s="12"/>
    </row>
    <row r="1753" spans="5:5" ht="15" customHeight="1" x14ac:dyDescent="0.25">
      <c r="E1753" s="12"/>
    </row>
    <row r="1754" spans="5:5" ht="15" customHeight="1" x14ac:dyDescent="0.25">
      <c r="E1754" s="12"/>
    </row>
    <row r="1755" spans="5:5" ht="15" customHeight="1" x14ac:dyDescent="0.25">
      <c r="E1755" s="12"/>
    </row>
    <row r="1756" spans="5:5" ht="15" customHeight="1" x14ac:dyDescent="0.25">
      <c r="E1756" s="12"/>
    </row>
    <row r="1757" spans="5:5" ht="15" customHeight="1" x14ac:dyDescent="0.25">
      <c r="E1757" s="12"/>
    </row>
    <row r="1758" spans="5:5" ht="15" customHeight="1" x14ac:dyDescent="0.25">
      <c r="E1758" s="12"/>
    </row>
    <row r="1759" spans="5:5" ht="15" customHeight="1" x14ac:dyDescent="0.25">
      <c r="E1759" s="12"/>
    </row>
    <row r="1760" spans="5:5" ht="15" customHeight="1" x14ac:dyDescent="0.25">
      <c r="E1760" s="12"/>
    </row>
    <row r="1761" spans="5:5" ht="15" customHeight="1" x14ac:dyDescent="0.25">
      <c r="E1761" s="12"/>
    </row>
    <row r="1762" spans="5:5" ht="15" customHeight="1" x14ac:dyDescent="0.25">
      <c r="E1762" s="12"/>
    </row>
    <row r="1763" spans="5:5" ht="15" customHeight="1" x14ac:dyDescent="0.25">
      <c r="E1763" s="12"/>
    </row>
    <row r="1764" spans="5:5" ht="15" customHeight="1" x14ac:dyDescent="0.25">
      <c r="E1764" s="12"/>
    </row>
    <row r="1765" spans="5:5" ht="15" customHeight="1" x14ac:dyDescent="0.25">
      <c r="E1765" s="12"/>
    </row>
    <row r="1766" spans="5:5" ht="15" customHeight="1" x14ac:dyDescent="0.25">
      <c r="E1766" s="12"/>
    </row>
    <row r="1767" spans="5:5" ht="15" customHeight="1" x14ac:dyDescent="0.25">
      <c r="E1767" s="12"/>
    </row>
    <row r="1768" spans="5:5" x14ac:dyDescent="0.25">
      <c r="E1768" s="12"/>
    </row>
    <row r="1769" spans="5:5" x14ac:dyDescent="0.25">
      <c r="E1769" s="12"/>
    </row>
    <row r="1770" spans="5:5" x14ac:dyDescent="0.25">
      <c r="E1770" s="12"/>
    </row>
  </sheetData>
  <autoFilter ref="A7:H832" xr:uid="{EF50B300-E9EC-45E5-B077-A30577F2054C}"/>
  <mergeCells count="2">
    <mergeCell ref="A2:E5"/>
    <mergeCell ref="A6:E6"/>
  </mergeCells>
  <pageMargins left="0.70866141732283472" right="0.70866141732283472" top="0.74803149606299213" bottom="0.74803149606299213" header="0.31496062992125984" footer="0.31496062992125984"/>
  <pageSetup scale="45" orientation="landscape" r:id="rId1"/>
  <rowBreaks count="10" manualBreakCount="10">
    <brk id="123" max="4" man="1"/>
    <brk id="190" max="4" man="1"/>
    <brk id="259" max="4" man="1"/>
    <brk id="329" max="4" man="1"/>
    <brk id="397" max="16383" man="1"/>
    <brk id="467" max="4" man="1"/>
    <brk id="537" max="4" man="1"/>
    <brk id="607" max="4" man="1"/>
    <brk id="676" max="4" man="1"/>
    <brk id="74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E0B3-F2A9-4E44-825F-A08672E4D72B}">
  <dimension ref="B1:T192"/>
  <sheetViews>
    <sheetView tabSelected="1" topLeftCell="A111" zoomScale="90" zoomScaleNormal="90" workbookViewId="0">
      <selection activeCell="G69" sqref="G69:G122"/>
    </sheetView>
  </sheetViews>
  <sheetFormatPr baseColWidth="10" defaultColWidth="11.42578125" defaultRowHeight="15" x14ac:dyDescent="0.25"/>
  <cols>
    <col min="1" max="1" width="2.85546875" customWidth="1"/>
    <col min="2" max="2" width="33.85546875" customWidth="1"/>
    <col min="3" max="3" width="47.140625" customWidth="1"/>
    <col min="4" max="4" width="15.42578125" style="13" customWidth="1"/>
    <col min="5" max="5" width="20.28515625" style="13" customWidth="1"/>
    <col min="6" max="6" width="13.28515625" customWidth="1"/>
    <col min="7" max="7" width="19.28515625" customWidth="1"/>
    <col min="8" max="8" width="0" hidden="1" customWidth="1"/>
    <col min="9" max="9" width="11.42578125" hidden="1" customWidth="1"/>
    <col min="10" max="10" width="2.42578125" hidden="1" customWidth="1"/>
    <col min="11" max="11" width="15.140625" customWidth="1"/>
    <col min="12" max="12" width="13.28515625" hidden="1" customWidth="1"/>
    <col min="13" max="13" width="0" hidden="1" customWidth="1"/>
    <col min="14" max="14" width="18.5703125" style="84" customWidth="1"/>
    <col min="15" max="15" width="20.5703125" customWidth="1"/>
    <col min="16" max="16" width="0" hidden="1" customWidth="1"/>
    <col min="17" max="17" width="17.28515625" customWidth="1"/>
    <col min="18" max="18" width="18.42578125" customWidth="1"/>
    <col min="19" max="19" width="0" hidden="1" customWidth="1"/>
    <col min="20" max="20" width="14.7109375" style="83" customWidth="1"/>
  </cols>
  <sheetData>
    <row r="1" spans="2:7" hidden="1" x14ac:dyDescent="0.25">
      <c r="G1" s="52"/>
    </row>
    <row r="2" spans="2:7" hidden="1" x14ac:dyDescent="0.25">
      <c r="G2" s="52"/>
    </row>
    <row r="3" spans="2:7" hidden="1" x14ac:dyDescent="0.25">
      <c r="G3" s="52"/>
    </row>
    <row r="4" spans="2:7" hidden="1" x14ac:dyDescent="0.25">
      <c r="C4" s="219" t="s">
        <v>1025</v>
      </c>
      <c r="D4" s="219"/>
      <c r="E4" s="219"/>
      <c r="F4" s="219"/>
      <c r="G4" s="219"/>
    </row>
    <row r="5" spans="2:7" hidden="1" x14ac:dyDescent="0.25">
      <c r="G5" s="52"/>
    </row>
    <row r="6" spans="2:7" ht="30" hidden="1" x14ac:dyDescent="0.25">
      <c r="B6" s="63" t="s">
        <v>4</v>
      </c>
      <c r="C6" s="63" t="s">
        <v>1026</v>
      </c>
      <c r="D6" s="64" t="s">
        <v>3</v>
      </c>
      <c r="E6" s="65" t="s">
        <v>2</v>
      </c>
      <c r="F6" s="65" t="s">
        <v>1027</v>
      </c>
      <c r="G6" s="66" t="s">
        <v>1028</v>
      </c>
    </row>
    <row r="7" spans="2:7" ht="22.5" hidden="1" x14ac:dyDescent="0.25">
      <c r="B7" s="54" t="s">
        <v>1029</v>
      </c>
      <c r="C7" s="75" t="s">
        <v>1030</v>
      </c>
      <c r="D7" s="69">
        <v>44725</v>
      </c>
      <c r="E7" s="79" t="s">
        <v>1031</v>
      </c>
      <c r="F7" s="62" t="s">
        <v>1032</v>
      </c>
      <c r="G7" s="67">
        <v>4753713.72</v>
      </c>
    </row>
    <row r="8" spans="2:7" hidden="1" x14ac:dyDescent="0.25">
      <c r="B8" s="54" t="s">
        <v>1033</v>
      </c>
      <c r="C8" s="75" t="s">
        <v>1034</v>
      </c>
      <c r="D8" s="69">
        <v>44687</v>
      </c>
      <c r="E8" s="79" t="s">
        <v>1035</v>
      </c>
      <c r="F8" s="62" t="s">
        <v>1032</v>
      </c>
      <c r="G8" s="67">
        <v>211515.91</v>
      </c>
    </row>
    <row r="9" spans="2:7" hidden="1" x14ac:dyDescent="0.25">
      <c r="B9" s="54" t="s">
        <v>1036</v>
      </c>
      <c r="C9" s="75" t="s">
        <v>1037</v>
      </c>
      <c r="D9" s="69">
        <v>44691</v>
      </c>
      <c r="E9" s="79" t="s">
        <v>1038</v>
      </c>
      <c r="F9" s="62" t="s">
        <v>1032</v>
      </c>
      <c r="G9" s="67">
        <v>80991.679999999993</v>
      </c>
    </row>
    <row r="10" spans="2:7" hidden="1" x14ac:dyDescent="0.25">
      <c r="B10" s="54" t="s">
        <v>1036</v>
      </c>
      <c r="C10" s="75" t="s">
        <v>1039</v>
      </c>
      <c r="D10" s="69" t="s">
        <v>1040</v>
      </c>
      <c r="E10" s="79" t="s">
        <v>1041</v>
      </c>
      <c r="F10" s="62" t="s">
        <v>1032</v>
      </c>
      <c r="G10" s="67">
        <v>16310.55</v>
      </c>
    </row>
    <row r="11" spans="2:7" ht="38.25" hidden="1" customHeight="1" x14ac:dyDescent="0.25">
      <c r="B11" s="54" t="s">
        <v>1029</v>
      </c>
      <c r="C11" s="75" t="s">
        <v>1042</v>
      </c>
      <c r="D11" s="69">
        <v>44769</v>
      </c>
      <c r="E11" s="79" t="s">
        <v>370</v>
      </c>
      <c r="F11" s="62" t="s">
        <v>1032</v>
      </c>
      <c r="G11" s="67">
        <v>3954322.69</v>
      </c>
    </row>
    <row r="12" spans="2:7" hidden="1" x14ac:dyDescent="0.25">
      <c r="B12" s="54" t="s">
        <v>1043</v>
      </c>
      <c r="C12" s="75" t="s">
        <v>1044</v>
      </c>
      <c r="D12" s="69">
        <v>44746</v>
      </c>
      <c r="E12" s="79" t="s">
        <v>1045</v>
      </c>
      <c r="F12" s="62" t="s">
        <v>1032</v>
      </c>
      <c r="G12" s="67">
        <v>766074.46</v>
      </c>
    </row>
    <row r="13" spans="2:7" ht="28.5" hidden="1" customHeight="1" x14ac:dyDescent="0.25">
      <c r="B13" s="54" t="s">
        <v>1046</v>
      </c>
      <c r="C13" s="75" t="s">
        <v>1047</v>
      </c>
      <c r="D13" s="69">
        <v>44768</v>
      </c>
      <c r="E13" s="79" t="s">
        <v>315</v>
      </c>
      <c r="F13" s="62" t="s">
        <v>1032</v>
      </c>
      <c r="G13" s="67">
        <v>149270.57999999999</v>
      </c>
    </row>
    <row r="14" spans="2:7" ht="28.5" hidden="1" customHeight="1" x14ac:dyDescent="0.25">
      <c r="B14" s="54" t="s">
        <v>1048</v>
      </c>
      <c r="C14" s="75" t="s">
        <v>1049</v>
      </c>
      <c r="D14" s="69">
        <v>44757</v>
      </c>
      <c r="E14" s="80" t="s">
        <v>408</v>
      </c>
      <c r="F14" s="62" t="s">
        <v>1032</v>
      </c>
      <c r="G14" s="67">
        <v>1316450</v>
      </c>
    </row>
    <row r="15" spans="2:7" hidden="1" x14ac:dyDescent="0.25">
      <c r="B15" s="54" t="s">
        <v>1050</v>
      </c>
      <c r="C15" s="75" t="s">
        <v>1051</v>
      </c>
      <c r="D15" s="70">
        <v>44739</v>
      </c>
      <c r="E15" s="79" t="s">
        <v>1052</v>
      </c>
      <c r="F15" s="62" t="s">
        <v>1032</v>
      </c>
      <c r="G15" s="68">
        <v>37122.410000000003</v>
      </c>
    </row>
    <row r="16" spans="2:7" ht="22.5" hidden="1" x14ac:dyDescent="0.25">
      <c r="B16" s="54" t="s">
        <v>1053</v>
      </c>
      <c r="C16" s="75" t="s">
        <v>1054</v>
      </c>
      <c r="D16" s="71">
        <v>44754</v>
      </c>
      <c r="E16" s="80" t="s">
        <v>1055</v>
      </c>
      <c r="F16" s="62" t="s">
        <v>1032</v>
      </c>
      <c r="G16" s="68">
        <v>122944</v>
      </c>
    </row>
    <row r="17" spans="2:7" hidden="1" x14ac:dyDescent="0.25">
      <c r="B17" s="54" t="s">
        <v>1056</v>
      </c>
      <c r="C17" s="75" t="s">
        <v>1057</v>
      </c>
      <c r="D17" s="70">
        <v>44761</v>
      </c>
      <c r="E17" s="80" t="s">
        <v>451</v>
      </c>
      <c r="F17" s="62" t="s">
        <v>1032</v>
      </c>
      <c r="G17" s="68">
        <v>108480</v>
      </c>
    </row>
    <row r="18" spans="2:7" ht="22.5" hidden="1" x14ac:dyDescent="0.25">
      <c r="B18" s="54" t="s">
        <v>1058</v>
      </c>
      <c r="C18" s="75" t="s">
        <v>1059</v>
      </c>
      <c r="D18" s="70">
        <v>44734</v>
      </c>
      <c r="E18" s="80" t="s">
        <v>1060</v>
      </c>
      <c r="F18" s="62" t="s">
        <v>1032</v>
      </c>
      <c r="G18" s="57">
        <v>1136441</v>
      </c>
    </row>
    <row r="19" spans="2:7" ht="22.5" hidden="1" x14ac:dyDescent="0.25">
      <c r="B19" s="54" t="s">
        <v>1061</v>
      </c>
      <c r="C19" s="75" t="s">
        <v>1062</v>
      </c>
      <c r="D19" s="70">
        <v>44747</v>
      </c>
      <c r="E19" s="79" t="s">
        <v>1063</v>
      </c>
      <c r="F19" s="62" t="s">
        <v>1032</v>
      </c>
      <c r="G19" s="57">
        <v>400705.75</v>
      </c>
    </row>
    <row r="20" spans="2:7" ht="22.5" hidden="1" x14ac:dyDescent="0.25">
      <c r="B20" s="54" t="s">
        <v>17</v>
      </c>
      <c r="C20" s="75" t="s">
        <v>1054</v>
      </c>
      <c r="D20" s="70">
        <v>44760</v>
      </c>
      <c r="E20" s="80" t="s">
        <v>1064</v>
      </c>
      <c r="F20" s="62" t="s">
        <v>1032</v>
      </c>
      <c r="G20" s="57">
        <v>1034967</v>
      </c>
    </row>
    <row r="21" spans="2:7" ht="22.5" hidden="1" x14ac:dyDescent="0.25">
      <c r="B21" s="54" t="s">
        <v>1065</v>
      </c>
      <c r="C21" s="75" t="s">
        <v>1066</v>
      </c>
      <c r="D21" s="70">
        <v>44769</v>
      </c>
      <c r="E21" s="80" t="s">
        <v>1067</v>
      </c>
      <c r="F21" s="62" t="s">
        <v>1032</v>
      </c>
      <c r="G21" s="57">
        <v>113000</v>
      </c>
    </row>
    <row r="22" spans="2:7" ht="22.5" hidden="1" x14ac:dyDescent="0.25">
      <c r="B22" s="54" t="s">
        <v>1068</v>
      </c>
      <c r="C22" s="75" t="s">
        <v>1069</v>
      </c>
      <c r="D22" s="70">
        <v>44712</v>
      </c>
      <c r="E22" s="80" t="s">
        <v>1070</v>
      </c>
      <c r="F22" s="62" t="s">
        <v>1032</v>
      </c>
      <c r="G22" s="57">
        <v>41668.269999999997</v>
      </c>
    </row>
    <row r="23" spans="2:7" ht="22.5" hidden="1" x14ac:dyDescent="0.25">
      <c r="B23" s="54" t="s">
        <v>1071</v>
      </c>
      <c r="C23" s="75" t="s">
        <v>1072</v>
      </c>
      <c r="D23" s="78"/>
      <c r="E23" s="80" t="s">
        <v>1073</v>
      </c>
      <c r="F23" s="62" t="s">
        <v>1032</v>
      </c>
      <c r="G23" s="57">
        <v>996203.21</v>
      </c>
    </row>
    <row r="24" spans="2:7" hidden="1" x14ac:dyDescent="0.25">
      <c r="B24" s="54" t="s">
        <v>1074</v>
      </c>
      <c r="C24" s="75" t="s">
        <v>1075</v>
      </c>
      <c r="D24" s="71">
        <v>44761</v>
      </c>
      <c r="E24" s="80" t="s">
        <v>1076</v>
      </c>
      <c r="F24" s="62" t="s">
        <v>1032</v>
      </c>
      <c r="G24" s="57">
        <v>384200</v>
      </c>
    </row>
    <row r="25" spans="2:7" hidden="1" x14ac:dyDescent="0.25">
      <c r="B25" s="54" t="s">
        <v>1077</v>
      </c>
      <c r="C25" s="75" t="s">
        <v>1078</v>
      </c>
      <c r="D25" s="71">
        <v>44713</v>
      </c>
      <c r="E25" s="80" t="s">
        <v>1079</v>
      </c>
      <c r="F25" s="62" t="s">
        <v>1032</v>
      </c>
      <c r="G25" s="57">
        <v>287610</v>
      </c>
    </row>
    <row r="26" spans="2:7" hidden="1" x14ac:dyDescent="0.25">
      <c r="B26" s="54" t="s">
        <v>1080</v>
      </c>
      <c r="C26" s="75" t="s">
        <v>1081</v>
      </c>
      <c r="D26" s="71">
        <v>44734</v>
      </c>
      <c r="E26" s="80" t="s">
        <v>1082</v>
      </c>
      <c r="F26" s="62" t="s">
        <v>1032</v>
      </c>
      <c r="G26" s="57">
        <v>258618</v>
      </c>
    </row>
    <row r="27" spans="2:7" ht="22.5" hidden="1" x14ac:dyDescent="0.25">
      <c r="B27" s="54" t="s">
        <v>1083</v>
      </c>
      <c r="C27" s="75" t="s">
        <v>1084</v>
      </c>
      <c r="D27" s="71">
        <v>44754</v>
      </c>
      <c r="E27" s="80" t="s">
        <v>1085</v>
      </c>
      <c r="F27" s="62" t="s">
        <v>1032</v>
      </c>
      <c r="G27" s="57">
        <v>339000</v>
      </c>
    </row>
    <row r="28" spans="2:7" hidden="1" x14ac:dyDescent="0.25">
      <c r="B28" s="56"/>
      <c r="C28" s="75"/>
      <c r="D28" s="77"/>
      <c r="E28" s="80"/>
      <c r="F28" s="62"/>
      <c r="G28" s="57"/>
    </row>
    <row r="29" spans="2:7" ht="24.95" hidden="1" customHeight="1" x14ac:dyDescent="0.25">
      <c r="B29" s="56"/>
      <c r="C29" s="75"/>
      <c r="D29" s="77"/>
      <c r="E29" s="80"/>
      <c r="F29" s="62"/>
      <c r="G29" s="57"/>
    </row>
    <row r="30" spans="2:7" ht="24.95" hidden="1" customHeight="1" x14ac:dyDescent="0.25">
      <c r="B30" s="56"/>
      <c r="C30" s="75"/>
      <c r="D30" s="77"/>
      <c r="E30" s="80"/>
      <c r="F30" s="62"/>
      <c r="G30" s="57"/>
    </row>
    <row r="31" spans="2:7" ht="24.95" hidden="1" customHeight="1" x14ac:dyDescent="0.25">
      <c r="B31" s="56"/>
      <c r="C31" s="75"/>
      <c r="D31" s="77"/>
      <c r="E31" s="80"/>
      <c r="F31" s="62"/>
      <c r="G31" s="57"/>
    </row>
    <row r="32" spans="2:7" ht="24.95" hidden="1" customHeight="1" x14ac:dyDescent="0.25">
      <c r="B32" s="56"/>
      <c r="C32" s="75"/>
      <c r="D32" s="77"/>
      <c r="E32" s="80"/>
      <c r="F32" s="62"/>
      <c r="G32" s="57"/>
    </row>
    <row r="33" spans="2:7" ht="24.95" hidden="1" customHeight="1" x14ac:dyDescent="0.25">
      <c r="B33" s="56"/>
      <c r="C33" s="75"/>
      <c r="D33" s="77"/>
      <c r="E33" s="80"/>
      <c r="F33" s="62"/>
      <c r="G33" s="57"/>
    </row>
    <row r="34" spans="2:7" ht="24.95" hidden="1" customHeight="1" x14ac:dyDescent="0.25">
      <c r="B34" s="56"/>
      <c r="C34" s="75"/>
      <c r="D34" s="77"/>
      <c r="E34" s="80"/>
      <c r="F34" s="62"/>
      <c r="G34" s="57"/>
    </row>
    <row r="35" spans="2:7" ht="24.95" hidden="1" customHeight="1" x14ac:dyDescent="0.25">
      <c r="B35" s="56"/>
      <c r="C35" s="75"/>
      <c r="D35" s="77"/>
      <c r="E35" s="80"/>
      <c r="F35" s="62"/>
      <c r="G35" s="57"/>
    </row>
    <row r="36" spans="2:7" ht="24.95" hidden="1" customHeight="1" x14ac:dyDescent="0.25">
      <c r="B36" s="56"/>
      <c r="C36" s="75"/>
      <c r="D36" s="77"/>
      <c r="E36" s="80"/>
      <c r="F36" s="62"/>
      <c r="G36" s="57"/>
    </row>
    <row r="37" spans="2:7" ht="24.95" hidden="1" customHeight="1" x14ac:dyDescent="0.25">
      <c r="B37" s="56"/>
      <c r="C37" s="75"/>
      <c r="D37" s="77"/>
      <c r="E37" s="80"/>
      <c r="F37" s="62"/>
      <c r="G37" s="57"/>
    </row>
    <row r="38" spans="2:7" ht="24.95" hidden="1" customHeight="1" x14ac:dyDescent="0.25">
      <c r="B38" s="56"/>
      <c r="C38" s="75"/>
      <c r="D38" s="77"/>
      <c r="E38" s="80"/>
      <c r="F38" s="62"/>
      <c r="G38" s="57"/>
    </row>
    <row r="39" spans="2:7" hidden="1" x14ac:dyDescent="0.25">
      <c r="B39" s="56"/>
      <c r="C39" s="75"/>
      <c r="D39" s="77"/>
      <c r="E39" s="81"/>
      <c r="F39" s="62"/>
      <c r="G39" s="57"/>
    </row>
    <row r="40" spans="2:7" hidden="1" x14ac:dyDescent="0.25">
      <c r="B40" s="56"/>
      <c r="C40" s="75"/>
      <c r="D40" s="77"/>
      <c r="E40" s="81"/>
      <c r="F40" s="62"/>
      <c r="G40" s="57"/>
    </row>
    <row r="41" spans="2:7" hidden="1" x14ac:dyDescent="0.25">
      <c r="B41" s="56"/>
      <c r="C41" s="76"/>
      <c r="D41" s="77"/>
      <c r="E41" s="81"/>
      <c r="F41" s="62"/>
      <c r="G41" s="57"/>
    </row>
    <row r="42" spans="2:7" hidden="1" x14ac:dyDescent="0.25">
      <c r="B42" s="54"/>
      <c r="C42" s="76"/>
      <c r="D42" s="77"/>
      <c r="E42" s="81"/>
      <c r="F42" s="62"/>
      <c r="G42" s="57"/>
    </row>
    <row r="43" spans="2:7" ht="22.5" hidden="1" x14ac:dyDescent="0.25">
      <c r="B43" s="54" t="s">
        <v>1086</v>
      </c>
      <c r="C43" s="76" t="s">
        <v>1087</v>
      </c>
      <c r="D43" s="71">
        <v>44770</v>
      </c>
      <c r="E43" s="81" t="s">
        <v>1088</v>
      </c>
      <c r="F43" s="62" t="s">
        <v>1032</v>
      </c>
      <c r="G43" s="57">
        <v>91699.05</v>
      </c>
    </row>
    <row r="44" spans="2:7" ht="22.5" hidden="1" x14ac:dyDescent="0.25">
      <c r="B44" s="54" t="s">
        <v>1089</v>
      </c>
      <c r="C44" s="76" t="s">
        <v>1090</v>
      </c>
      <c r="D44" s="71">
        <v>44785</v>
      </c>
      <c r="E44" s="81" t="s">
        <v>1091</v>
      </c>
      <c r="F44" s="62" t="s">
        <v>1032</v>
      </c>
      <c r="G44" s="57">
        <v>38420</v>
      </c>
    </row>
    <row r="45" spans="2:7" hidden="1" x14ac:dyDescent="0.25">
      <c r="B45" s="54"/>
      <c r="C45" s="76"/>
      <c r="D45" s="71"/>
      <c r="E45" s="71"/>
      <c r="F45" s="62"/>
      <c r="G45" s="57"/>
    </row>
    <row r="46" spans="2:7" hidden="1" x14ac:dyDescent="0.25">
      <c r="B46" s="53"/>
      <c r="C46" s="76"/>
      <c r="D46" s="71"/>
      <c r="E46" s="71"/>
      <c r="F46" s="62"/>
      <c r="G46" s="57"/>
    </row>
    <row r="47" spans="2:7" hidden="1" x14ac:dyDescent="0.25">
      <c r="B47" s="53"/>
      <c r="C47" s="55"/>
      <c r="D47" s="71"/>
      <c r="E47" s="71"/>
      <c r="F47" s="62"/>
      <c r="G47" s="57"/>
    </row>
    <row r="48" spans="2:7" hidden="1" x14ac:dyDescent="0.25">
      <c r="B48" s="220" t="s">
        <v>1092</v>
      </c>
      <c r="C48" s="220"/>
      <c r="D48" s="220"/>
      <c r="E48" s="220"/>
      <c r="F48" s="220"/>
      <c r="G48" s="59">
        <f>SUM(G7:G47)</f>
        <v>16639728.279999997</v>
      </c>
    </row>
    <row r="49" spans="2:14" hidden="1" x14ac:dyDescent="0.25"/>
    <row r="50" spans="2:14" hidden="1" x14ac:dyDescent="0.25">
      <c r="B50" s="58" t="s">
        <v>1022</v>
      </c>
      <c r="C50" s="60"/>
      <c r="D50" s="61" t="s">
        <v>1023</v>
      </c>
      <c r="E50" s="61"/>
      <c r="G50" s="61" t="s">
        <v>1024</v>
      </c>
    </row>
    <row r="51" spans="2:14" hidden="1" x14ac:dyDescent="0.25">
      <c r="C51" s="12"/>
      <c r="G51" s="13"/>
    </row>
    <row r="52" spans="2:14" hidden="1" x14ac:dyDescent="0.25">
      <c r="B52" t="s">
        <v>1013</v>
      </c>
      <c r="C52" s="12"/>
      <c r="D52" s="13" t="s">
        <v>1014</v>
      </c>
      <c r="G52" s="13" t="s">
        <v>1015</v>
      </c>
    </row>
    <row r="53" spans="2:14" hidden="1" x14ac:dyDescent="0.25">
      <c r="B53" s="58" t="s">
        <v>1093</v>
      </c>
      <c r="C53" s="60"/>
      <c r="D53" s="61" t="s">
        <v>1094</v>
      </c>
      <c r="E53" s="61"/>
      <c r="G53" s="61" t="s">
        <v>1095</v>
      </c>
    </row>
    <row r="54" spans="2:14" hidden="1" x14ac:dyDescent="0.25">
      <c r="B54" t="s">
        <v>1019</v>
      </c>
      <c r="C54" s="12"/>
      <c r="D54" s="13" t="s">
        <v>1020</v>
      </c>
      <c r="G54" s="13" t="s">
        <v>1096</v>
      </c>
    </row>
    <row r="55" spans="2:14" hidden="1" x14ac:dyDescent="0.25">
      <c r="G55" s="52"/>
    </row>
    <row r="56" spans="2:14" hidden="1" x14ac:dyDescent="0.25"/>
    <row r="57" spans="2:14" hidden="1" x14ac:dyDescent="0.25"/>
    <row r="58" spans="2:14" hidden="1" x14ac:dyDescent="0.25"/>
    <row r="59" spans="2:14" x14ac:dyDescent="0.25">
      <c r="C59" t="s">
        <v>1434</v>
      </c>
    </row>
    <row r="61" spans="2:14" ht="15.75" x14ac:dyDescent="0.25">
      <c r="B61" s="93"/>
      <c r="C61" s="93"/>
      <c r="D61" s="122"/>
      <c r="E61" s="122" t="s">
        <v>1097</v>
      </c>
      <c r="F61" s="93"/>
      <c r="G61" s="93"/>
      <c r="H61" s="93"/>
      <c r="I61" s="93"/>
      <c r="J61" s="93"/>
      <c r="K61" s="93"/>
      <c r="L61" s="93"/>
      <c r="M61" s="93"/>
      <c r="N61" s="93"/>
    </row>
    <row r="62" spans="2:14" ht="15.75" x14ac:dyDescent="0.25">
      <c r="B62" s="93"/>
      <c r="C62" s="93"/>
      <c r="D62" s="122"/>
      <c r="E62" s="122"/>
      <c r="F62" s="93"/>
      <c r="G62" s="93"/>
      <c r="H62" s="93"/>
      <c r="I62" s="93"/>
      <c r="J62" s="93"/>
      <c r="K62" s="93"/>
      <c r="L62" s="93"/>
      <c r="M62" s="93"/>
      <c r="N62" s="93"/>
    </row>
    <row r="63" spans="2:14" ht="15.75" x14ac:dyDescent="0.25">
      <c r="B63" s="93"/>
      <c r="C63" s="93"/>
      <c r="D63" s="122"/>
      <c r="E63" s="122"/>
      <c r="F63" s="93"/>
      <c r="G63" s="123"/>
      <c r="H63" s="93"/>
      <c r="I63" s="93"/>
      <c r="J63" s="93"/>
      <c r="K63" s="93"/>
      <c r="L63" s="93"/>
      <c r="M63" s="93"/>
      <c r="N63" s="93"/>
    </row>
    <row r="64" spans="2:14" ht="15.75" x14ac:dyDescent="0.25">
      <c r="B64" s="93"/>
      <c r="C64" s="93"/>
      <c r="D64" s="122"/>
      <c r="E64" s="122"/>
      <c r="F64" s="93"/>
      <c r="G64" s="123"/>
      <c r="H64" s="93"/>
      <c r="I64" s="93"/>
      <c r="J64" s="93"/>
      <c r="K64" s="93"/>
      <c r="L64" s="93"/>
      <c r="M64" s="93"/>
      <c r="N64" s="93"/>
    </row>
    <row r="65" spans="2:16" ht="15.75" x14ac:dyDescent="0.25">
      <c r="B65" s="93"/>
      <c r="C65" s="93"/>
      <c r="D65" s="122"/>
      <c r="E65" s="122"/>
      <c r="F65" s="93"/>
      <c r="G65" s="123"/>
      <c r="H65" s="93"/>
      <c r="I65" s="93"/>
      <c r="J65" s="93"/>
      <c r="K65" s="93"/>
      <c r="L65" s="93"/>
      <c r="M65" s="93"/>
      <c r="N65" s="93"/>
    </row>
    <row r="66" spans="2:16" ht="15.75" x14ac:dyDescent="0.25">
      <c r="B66" s="93"/>
      <c r="C66" s="221" t="s">
        <v>1439</v>
      </c>
      <c r="D66" s="221"/>
      <c r="E66" s="221"/>
      <c r="F66" s="221"/>
      <c r="G66" s="221"/>
      <c r="H66" s="93"/>
      <c r="I66" s="93"/>
      <c r="J66" s="93"/>
      <c r="K66" s="93"/>
      <c r="L66" s="93"/>
      <c r="M66" s="93"/>
      <c r="N66" s="93"/>
    </row>
    <row r="67" spans="2:16" ht="15.75" x14ac:dyDescent="0.25">
      <c r="B67" s="93"/>
      <c r="C67" s="93"/>
      <c r="D67" s="122"/>
      <c r="E67" s="122"/>
      <c r="F67" s="93"/>
      <c r="G67" s="123"/>
      <c r="H67" s="93"/>
      <c r="I67" s="93"/>
      <c r="J67" s="93"/>
      <c r="K67" s="93"/>
      <c r="L67" s="93"/>
      <c r="M67" s="93"/>
      <c r="N67" s="93"/>
    </row>
    <row r="68" spans="2:16" s="86" customFormat="1" ht="48" x14ac:dyDescent="0.3">
      <c r="B68" s="124" t="s">
        <v>4</v>
      </c>
      <c r="C68" s="124" t="s">
        <v>1026</v>
      </c>
      <c r="D68" s="125" t="s">
        <v>3</v>
      </c>
      <c r="E68" s="125" t="s">
        <v>2</v>
      </c>
      <c r="F68" s="125" t="s">
        <v>1027</v>
      </c>
      <c r="G68" s="126" t="s">
        <v>1098</v>
      </c>
      <c r="H68" s="127"/>
      <c r="I68" s="114" t="s">
        <v>1099</v>
      </c>
      <c r="J68" s="128" t="s">
        <v>1100</v>
      </c>
      <c r="K68" s="129" t="s">
        <v>1101</v>
      </c>
      <c r="L68" s="128" t="s">
        <v>1102</v>
      </c>
      <c r="M68" s="93"/>
      <c r="N68" s="130" t="s">
        <v>1103</v>
      </c>
      <c r="O68" s="87"/>
      <c r="P68" s="88"/>
    </row>
    <row r="69" spans="2:16" s="86" customFormat="1" ht="97.5" customHeight="1" x14ac:dyDescent="0.3">
      <c r="B69" s="119" t="s">
        <v>1437</v>
      </c>
      <c r="C69" s="117" t="s">
        <v>1438</v>
      </c>
      <c r="D69" s="132" t="s">
        <v>1440</v>
      </c>
      <c r="E69" s="191" t="s">
        <v>1441</v>
      </c>
      <c r="F69" s="182" t="s">
        <v>1436</v>
      </c>
      <c r="G69" s="140">
        <v>83648.25</v>
      </c>
      <c r="H69" s="141"/>
      <c r="I69" s="142"/>
      <c r="J69" s="142"/>
      <c r="K69" s="143">
        <v>46084</v>
      </c>
      <c r="L69" s="142"/>
      <c r="M69" s="120"/>
      <c r="N69" s="144" t="s">
        <v>1435</v>
      </c>
      <c r="O69" s="87"/>
      <c r="P69" s="88"/>
    </row>
    <row r="70" spans="2:16" s="86" customFormat="1" ht="101.25" customHeight="1" x14ac:dyDescent="0.3">
      <c r="B70" s="119" t="s">
        <v>1442</v>
      </c>
      <c r="C70" s="118" t="s">
        <v>1443</v>
      </c>
      <c r="D70" s="107">
        <v>46044</v>
      </c>
      <c r="E70" s="107" t="s">
        <v>291</v>
      </c>
      <c r="F70" s="182" t="s">
        <v>1436</v>
      </c>
      <c r="G70" s="145">
        <v>4227940</v>
      </c>
      <c r="H70" s="146"/>
      <c r="I70" s="111"/>
      <c r="J70" s="110"/>
      <c r="K70" s="147">
        <v>46084</v>
      </c>
      <c r="L70" s="110"/>
      <c r="M70" s="148"/>
      <c r="N70" s="144" t="s">
        <v>1435</v>
      </c>
      <c r="O70" s="87"/>
      <c r="P70" s="88"/>
    </row>
    <row r="71" spans="2:16" s="86" customFormat="1" ht="85.5" customHeight="1" x14ac:dyDescent="0.3">
      <c r="B71" s="119" t="s">
        <v>1444</v>
      </c>
      <c r="C71" s="171" t="s">
        <v>1445</v>
      </c>
      <c r="D71" s="121"/>
      <c r="E71" s="133" t="s">
        <v>1446</v>
      </c>
      <c r="F71" s="182" t="s">
        <v>1436</v>
      </c>
      <c r="G71" s="175">
        <v>224816.32</v>
      </c>
      <c r="H71" s="146"/>
      <c r="I71" s="111"/>
      <c r="J71" s="154"/>
      <c r="K71" s="176">
        <v>46085</v>
      </c>
      <c r="L71" s="110"/>
      <c r="M71" s="148"/>
      <c r="N71" s="144" t="s">
        <v>1435</v>
      </c>
      <c r="O71" s="87"/>
      <c r="P71" s="88"/>
    </row>
    <row r="72" spans="2:16" s="86" customFormat="1" ht="77.25" customHeight="1" x14ac:dyDescent="0.3">
      <c r="B72" s="192" t="s">
        <v>1447</v>
      </c>
      <c r="C72" s="198" t="s">
        <v>1448</v>
      </c>
      <c r="D72" s="186">
        <v>46073</v>
      </c>
      <c r="E72" s="183" t="s">
        <v>1449</v>
      </c>
      <c r="F72" s="193" t="s">
        <v>1436</v>
      </c>
      <c r="G72" s="140">
        <v>548039.18000000005</v>
      </c>
      <c r="H72" s="141"/>
      <c r="I72" s="142"/>
      <c r="J72" s="142"/>
      <c r="K72" s="143">
        <v>46085</v>
      </c>
      <c r="L72" s="154"/>
      <c r="M72" s="148"/>
      <c r="N72" s="177" t="s">
        <v>1435</v>
      </c>
      <c r="O72" s="87"/>
      <c r="P72" s="88"/>
    </row>
    <row r="73" spans="2:16" s="86" customFormat="1" ht="77.25" customHeight="1" x14ac:dyDescent="0.3">
      <c r="B73" s="196" t="s">
        <v>1460</v>
      </c>
      <c r="C73" s="195" t="s">
        <v>1461</v>
      </c>
      <c r="D73" s="121">
        <v>46051</v>
      </c>
      <c r="E73" s="200" t="s">
        <v>1462</v>
      </c>
      <c r="F73" s="182" t="s">
        <v>1436</v>
      </c>
      <c r="G73" s="155">
        <v>143644.09</v>
      </c>
      <c r="H73" s="156"/>
      <c r="I73" s="156"/>
      <c r="J73" s="157"/>
      <c r="K73" s="136">
        <v>46086</v>
      </c>
      <c r="L73" s="110"/>
      <c r="M73" s="111"/>
      <c r="N73" s="144" t="s">
        <v>1435</v>
      </c>
      <c r="O73" s="87"/>
      <c r="P73" s="88"/>
    </row>
    <row r="74" spans="2:16" s="86" customFormat="1" ht="69.75" customHeight="1" x14ac:dyDescent="0.3">
      <c r="B74" s="117" t="s">
        <v>1450</v>
      </c>
      <c r="C74" s="139" t="s">
        <v>1451</v>
      </c>
      <c r="D74" s="121">
        <v>46071</v>
      </c>
      <c r="E74" s="161" t="s">
        <v>115</v>
      </c>
      <c r="F74" s="182" t="s">
        <v>1436</v>
      </c>
      <c r="G74" s="140">
        <v>55935</v>
      </c>
      <c r="H74" s="141"/>
      <c r="I74" s="142"/>
      <c r="J74" s="142"/>
      <c r="K74" s="143">
        <v>46087</v>
      </c>
      <c r="L74" s="142"/>
      <c r="M74" s="120"/>
      <c r="N74" s="144" t="s">
        <v>1435</v>
      </c>
      <c r="O74" s="87"/>
      <c r="P74" s="88"/>
    </row>
    <row r="75" spans="2:16" s="93" customFormat="1" ht="57.75" customHeight="1" x14ac:dyDescent="0.25">
      <c r="B75" s="178" t="s">
        <v>1452</v>
      </c>
      <c r="C75" s="179" t="s">
        <v>1453</v>
      </c>
      <c r="D75" s="180"/>
      <c r="E75" s="169" t="s">
        <v>1454</v>
      </c>
      <c r="F75" s="194" t="s">
        <v>1436</v>
      </c>
      <c r="G75" s="150">
        <v>45079.14</v>
      </c>
      <c r="H75" s="108"/>
      <c r="I75" s="108"/>
      <c r="J75" s="109"/>
      <c r="K75" s="143">
        <v>46087</v>
      </c>
      <c r="L75" s="110"/>
      <c r="M75" s="111"/>
      <c r="N75" s="181" t="s">
        <v>1435</v>
      </c>
    </row>
    <row r="76" spans="2:16" s="93" customFormat="1" ht="71.25" customHeight="1" x14ac:dyDescent="0.25">
      <c r="B76" s="137" t="s">
        <v>1457</v>
      </c>
      <c r="C76" s="197" t="s">
        <v>1458</v>
      </c>
      <c r="D76" s="149"/>
      <c r="E76" s="158" t="s">
        <v>1459</v>
      </c>
      <c r="F76" s="182" t="s">
        <v>1436</v>
      </c>
      <c r="G76" s="138">
        <v>148302.04</v>
      </c>
      <c r="H76" s="108"/>
      <c r="I76" s="108"/>
      <c r="J76" s="109"/>
      <c r="K76" s="134">
        <v>46087</v>
      </c>
      <c r="L76" s="110"/>
      <c r="M76" s="111"/>
      <c r="N76" s="144" t="s">
        <v>1435</v>
      </c>
    </row>
    <row r="77" spans="2:16" s="93" customFormat="1" ht="77.25" customHeight="1" x14ac:dyDescent="0.25">
      <c r="B77" s="192" t="s">
        <v>1455</v>
      </c>
      <c r="C77" s="139" t="s">
        <v>1456</v>
      </c>
      <c r="D77" s="160">
        <v>46077</v>
      </c>
      <c r="E77" s="161" t="s">
        <v>848</v>
      </c>
      <c r="F77" s="182" t="s">
        <v>1436</v>
      </c>
      <c r="G77" s="151">
        <v>208807.3</v>
      </c>
      <c r="H77" s="108"/>
      <c r="I77" s="108"/>
      <c r="J77" s="109"/>
      <c r="K77" s="134">
        <v>46090</v>
      </c>
      <c r="L77" s="110"/>
      <c r="M77" s="111"/>
      <c r="N77" s="144" t="s">
        <v>1435</v>
      </c>
    </row>
    <row r="78" spans="2:16" s="93" customFormat="1" ht="97.5" customHeight="1" x14ac:dyDescent="0.25">
      <c r="B78" s="188" t="s">
        <v>1463</v>
      </c>
      <c r="C78" s="199" t="s">
        <v>1464</v>
      </c>
      <c r="D78" s="121">
        <v>46091</v>
      </c>
      <c r="E78" s="200" t="s">
        <v>1470</v>
      </c>
      <c r="F78" s="182" t="s">
        <v>1436</v>
      </c>
      <c r="G78" s="138">
        <v>40000</v>
      </c>
      <c r="H78" s="108"/>
      <c r="I78" s="108"/>
      <c r="J78" s="109"/>
      <c r="K78" s="134">
        <v>46091</v>
      </c>
      <c r="L78" s="110"/>
      <c r="M78" s="111"/>
      <c r="N78" s="144" t="s">
        <v>1435</v>
      </c>
    </row>
    <row r="79" spans="2:16" s="93" customFormat="1" ht="82.5" customHeight="1" x14ac:dyDescent="0.25">
      <c r="B79" s="139" t="s">
        <v>1465</v>
      </c>
      <c r="C79" s="131" t="s">
        <v>1466</v>
      </c>
      <c r="D79" s="149">
        <v>46086</v>
      </c>
      <c r="E79" s="158" t="s">
        <v>1423</v>
      </c>
      <c r="F79" s="182" t="s">
        <v>1436</v>
      </c>
      <c r="G79" s="152">
        <v>86967.54</v>
      </c>
      <c r="H79" s="108"/>
      <c r="I79" s="108"/>
      <c r="J79" s="153"/>
      <c r="K79" s="134">
        <v>46091</v>
      </c>
      <c r="L79" s="154"/>
      <c r="M79" s="111"/>
      <c r="N79" s="144" t="s">
        <v>1435</v>
      </c>
    </row>
    <row r="80" spans="2:16" s="93" customFormat="1" ht="104.25" customHeight="1" x14ac:dyDescent="0.25">
      <c r="B80" s="135" t="s">
        <v>1467</v>
      </c>
      <c r="C80" s="201" t="s">
        <v>1468</v>
      </c>
      <c r="D80" s="160">
        <v>46084</v>
      </c>
      <c r="E80" s="158" t="s">
        <v>1469</v>
      </c>
      <c r="F80" s="182" t="s">
        <v>1436</v>
      </c>
      <c r="G80" s="155">
        <v>127125</v>
      </c>
      <c r="H80" s="156"/>
      <c r="I80" s="156"/>
      <c r="J80" s="157"/>
      <c r="K80" s="134">
        <v>46092</v>
      </c>
      <c r="L80" s="142"/>
      <c r="M80" s="142"/>
      <c r="N80" s="144" t="s">
        <v>1435</v>
      </c>
    </row>
    <row r="81" spans="2:14" s="93" customFormat="1" ht="78.75" customHeight="1" x14ac:dyDescent="0.25">
      <c r="B81" s="105" t="s">
        <v>1471</v>
      </c>
      <c r="C81" s="105" t="s">
        <v>1472</v>
      </c>
      <c r="D81" s="121">
        <v>46083</v>
      </c>
      <c r="E81" s="183" t="s">
        <v>1473</v>
      </c>
      <c r="F81" s="182" t="s">
        <v>1436</v>
      </c>
      <c r="G81" s="152">
        <v>31496.35</v>
      </c>
      <c r="H81" s="108"/>
      <c r="I81" s="108"/>
      <c r="J81" s="153"/>
      <c r="K81" s="134">
        <v>46092</v>
      </c>
      <c r="L81" s="154"/>
      <c r="M81" s="111"/>
      <c r="N81" s="177" t="s">
        <v>1435</v>
      </c>
    </row>
    <row r="82" spans="2:14" s="93" customFormat="1" ht="89.25" customHeight="1" x14ac:dyDescent="0.25">
      <c r="B82" s="200" t="s">
        <v>1474</v>
      </c>
      <c r="C82" s="105" t="s">
        <v>1475</v>
      </c>
      <c r="D82" s="121">
        <v>46077</v>
      </c>
      <c r="E82" s="133" t="s">
        <v>1414</v>
      </c>
      <c r="F82" s="182" t="s">
        <v>1436</v>
      </c>
      <c r="G82" s="155">
        <v>214248</v>
      </c>
      <c r="H82" s="156"/>
      <c r="I82" s="156"/>
      <c r="J82" s="157"/>
      <c r="K82" s="134">
        <v>46092</v>
      </c>
      <c r="L82" s="142"/>
      <c r="M82" s="142"/>
      <c r="N82" s="144" t="s">
        <v>1435</v>
      </c>
    </row>
    <row r="83" spans="2:14" s="93" customFormat="1" ht="93" customHeight="1" x14ac:dyDescent="0.25">
      <c r="B83" s="200" t="s">
        <v>1476</v>
      </c>
      <c r="C83" s="139" t="s">
        <v>1477</v>
      </c>
      <c r="D83" s="121">
        <v>46084</v>
      </c>
      <c r="E83" s="133" t="s">
        <v>1478</v>
      </c>
      <c r="F83" s="182" t="s">
        <v>1436</v>
      </c>
      <c r="G83" s="138">
        <v>550666.12</v>
      </c>
      <c r="H83" s="108"/>
      <c r="I83" s="108"/>
      <c r="J83" s="109"/>
      <c r="K83" s="134">
        <v>46092</v>
      </c>
      <c r="L83" s="110"/>
      <c r="M83" s="111"/>
      <c r="N83" s="181" t="s">
        <v>1435</v>
      </c>
    </row>
    <row r="84" spans="2:14" s="93" customFormat="1" ht="136.5" customHeight="1" x14ac:dyDescent="0.25">
      <c r="B84" s="117" t="s">
        <v>1479</v>
      </c>
      <c r="C84" s="197" t="s">
        <v>1480</v>
      </c>
      <c r="D84" s="132">
        <v>46083</v>
      </c>
      <c r="E84" s="133" t="s">
        <v>25</v>
      </c>
      <c r="F84" s="182" t="s">
        <v>1436</v>
      </c>
      <c r="G84" s="138">
        <v>112049.66</v>
      </c>
      <c r="H84" s="108"/>
      <c r="I84" s="108"/>
      <c r="J84" s="109"/>
      <c r="K84" s="134">
        <v>46094</v>
      </c>
      <c r="L84" s="110"/>
      <c r="M84" s="111"/>
      <c r="N84" s="144" t="s">
        <v>1435</v>
      </c>
    </row>
    <row r="85" spans="2:14" s="93" customFormat="1" ht="106.5" customHeight="1" x14ac:dyDescent="0.25">
      <c r="B85" s="119" t="s">
        <v>1485</v>
      </c>
      <c r="C85" s="202" t="s">
        <v>1486</v>
      </c>
      <c r="D85" s="121">
        <v>46080</v>
      </c>
      <c r="E85" s="107" t="s">
        <v>351</v>
      </c>
      <c r="F85" s="182" t="s">
        <v>1436</v>
      </c>
      <c r="G85" s="145">
        <v>169857.11</v>
      </c>
      <c r="H85" s="146"/>
      <c r="I85" s="111"/>
      <c r="J85" s="110"/>
      <c r="K85" s="134">
        <v>46093</v>
      </c>
      <c r="L85" s="110"/>
      <c r="M85" s="148"/>
      <c r="N85" s="144" t="s">
        <v>1435</v>
      </c>
    </row>
    <row r="86" spans="2:14" s="93" customFormat="1" ht="85.5" customHeight="1" x14ac:dyDescent="0.25">
      <c r="B86" s="200" t="s">
        <v>1487</v>
      </c>
      <c r="C86" s="139" t="s">
        <v>1488</v>
      </c>
      <c r="D86" s="121">
        <v>46085</v>
      </c>
      <c r="E86" s="187" t="s">
        <v>1489</v>
      </c>
      <c r="F86" s="182" t="s">
        <v>1436</v>
      </c>
      <c r="G86" s="155">
        <v>1594407.4</v>
      </c>
      <c r="H86" s="108"/>
      <c r="I86" s="108"/>
      <c r="J86" s="153"/>
      <c r="K86" s="134">
        <v>46093</v>
      </c>
      <c r="L86" s="154"/>
      <c r="M86" s="111"/>
      <c r="N86" s="177" t="s">
        <v>1435</v>
      </c>
    </row>
    <row r="87" spans="2:14" s="93" customFormat="1" ht="85.5" customHeight="1" x14ac:dyDescent="0.25">
      <c r="B87" s="120" t="s">
        <v>1490</v>
      </c>
      <c r="C87" s="119" t="s">
        <v>1491</v>
      </c>
      <c r="D87" s="160">
        <v>46078</v>
      </c>
      <c r="E87" s="191" t="s">
        <v>1492</v>
      </c>
      <c r="F87" s="182" t="s">
        <v>1436</v>
      </c>
      <c r="G87" s="162">
        <v>106597.42</v>
      </c>
      <c r="H87" s="163"/>
      <c r="I87" s="163"/>
      <c r="J87" s="164"/>
      <c r="K87" s="134">
        <v>46093</v>
      </c>
      <c r="L87" s="120"/>
      <c r="M87" s="148"/>
      <c r="N87" s="144" t="s">
        <v>1435</v>
      </c>
    </row>
    <row r="88" spans="2:14" s="93" customFormat="1" ht="85.5" customHeight="1" x14ac:dyDescent="0.25">
      <c r="B88" s="120" t="s">
        <v>1493</v>
      </c>
      <c r="C88" s="139" t="s">
        <v>1494</v>
      </c>
      <c r="D88" s="121">
        <v>46078</v>
      </c>
      <c r="E88" s="191" t="s">
        <v>1495</v>
      </c>
      <c r="F88" s="182" t="s">
        <v>1436</v>
      </c>
      <c r="G88" s="173">
        <v>357185.54</v>
      </c>
      <c r="H88" s="163"/>
      <c r="I88" s="163"/>
      <c r="J88" s="164"/>
      <c r="K88" s="134">
        <v>46093</v>
      </c>
      <c r="L88" s="120"/>
      <c r="M88" s="148"/>
      <c r="N88" s="144" t="s">
        <v>1435</v>
      </c>
    </row>
    <row r="89" spans="2:14" s="93" customFormat="1" ht="85.5" customHeight="1" x14ac:dyDescent="0.25">
      <c r="B89" s="120" t="s">
        <v>1496</v>
      </c>
      <c r="C89" s="197" t="s">
        <v>1497</v>
      </c>
      <c r="D89" s="172" t="s">
        <v>1459</v>
      </c>
      <c r="E89" s="191" t="s">
        <v>1459</v>
      </c>
      <c r="F89" s="194" t="s">
        <v>1436</v>
      </c>
      <c r="G89" s="162">
        <v>450000</v>
      </c>
      <c r="H89" s="163"/>
      <c r="I89" s="163"/>
      <c r="J89" s="164"/>
      <c r="K89" s="134">
        <v>46093</v>
      </c>
      <c r="L89" s="120"/>
      <c r="M89" s="148"/>
      <c r="N89" s="144" t="s">
        <v>1435</v>
      </c>
    </row>
    <row r="90" spans="2:14" s="93" customFormat="1" ht="85.5" customHeight="1" x14ac:dyDescent="0.25">
      <c r="B90" s="204" t="s">
        <v>1498</v>
      </c>
      <c r="C90" s="203" t="s">
        <v>1499</v>
      </c>
      <c r="D90" s="149" t="s">
        <v>1459</v>
      </c>
      <c r="E90" s="158" t="s">
        <v>1459</v>
      </c>
      <c r="F90" s="194" t="s">
        <v>1436</v>
      </c>
      <c r="G90" s="155">
        <v>51266.2</v>
      </c>
      <c r="H90" s="163"/>
      <c r="I90" s="163"/>
      <c r="J90" s="164"/>
      <c r="K90" s="134">
        <v>46093</v>
      </c>
      <c r="L90" s="120"/>
      <c r="M90" s="148"/>
      <c r="N90" s="144" t="s">
        <v>1435</v>
      </c>
    </row>
    <row r="91" spans="2:14" s="93" customFormat="1" ht="85.5" customHeight="1" x14ac:dyDescent="0.25">
      <c r="B91" s="119" t="s">
        <v>1500</v>
      </c>
      <c r="C91" s="139" t="s">
        <v>1501</v>
      </c>
      <c r="D91" s="165" t="s">
        <v>1459</v>
      </c>
      <c r="E91" s="165" t="s">
        <v>1459</v>
      </c>
      <c r="F91" s="182" t="s">
        <v>1436</v>
      </c>
      <c r="G91" s="155">
        <v>28012.400000000001</v>
      </c>
      <c r="H91" s="156"/>
      <c r="I91" s="156"/>
      <c r="J91" s="157"/>
      <c r="K91" s="136">
        <v>46093</v>
      </c>
      <c r="L91" s="120"/>
      <c r="M91" s="148"/>
      <c r="N91" s="144" t="s">
        <v>1435</v>
      </c>
    </row>
    <row r="92" spans="2:14" s="93" customFormat="1" ht="85.5" customHeight="1" x14ac:dyDescent="0.25">
      <c r="B92" s="119" t="s">
        <v>1502</v>
      </c>
      <c r="C92" s="202" t="s">
        <v>1503</v>
      </c>
      <c r="D92" s="165" t="s">
        <v>1459</v>
      </c>
      <c r="E92" s="165" t="s">
        <v>1459</v>
      </c>
      <c r="F92" s="182" t="s">
        <v>1436</v>
      </c>
      <c r="G92" s="138">
        <v>105230.07</v>
      </c>
      <c r="H92" s="108"/>
      <c r="I92" s="108"/>
      <c r="J92" s="109"/>
      <c r="K92" s="136">
        <v>46093</v>
      </c>
      <c r="L92" s="120"/>
      <c r="M92" s="148"/>
      <c r="N92" s="144" t="s">
        <v>1435</v>
      </c>
    </row>
    <row r="93" spans="2:14" s="93" customFormat="1" ht="112.5" customHeight="1" x14ac:dyDescent="0.25">
      <c r="B93" s="119" t="s">
        <v>1483</v>
      </c>
      <c r="C93" s="197" t="s">
        <v>1481</v>
      </c>
      <c r="D93" s="159" t="s">
        <v>1459</v>
      </c>
      <c r="E93" s="158" t="s">
        <v>1459</v>
      </c>
      <c r="F93" s="182" t="s">
        <v>1436</v>
      </c>
      <c r="G93" s="138">
        <v>226800</v>
      </c>
      <c r="H93" s="108"/>
      <c r="I93" s="108"/>
      <c r="J93" s="109"/>
      <c r="K93" s="134">
        <v>46094</v>
      </c>
      <c r="L93" s="142"/>
      <c r="M93" s="142"/>
      <c r="N93" s="144" t="s">
        <v>1435</v>
      </c>
    </row>
    <row r="94" spans="2:14" s="93" customFormat="1" ht="94.5" customHeight="1" x14ac:dyDescent="0.25">
      <c r="B94" s="178" t="s">
        <v>1482</v>
      </c>
      <c r="C94" s="179" t="s">
        <v>1484</v>
      </c>
      <c r="D94" s="180" t="s">
        <v>1459</v>
      </c>
      <c r="E94" s="169" t="s">
        <v>1459</v>
      </c>
      <c r="F94" s="194" t="s">
        <v>1436</v>
      </c>
      <c r="G94" s="150">
        <v>202737.38</v>
      </c>
      <c r="H94" s="108"/>
      <c r="I94" s="108"/>
      <c r="J94" s="109"/>
      <c r="K94" s="134">
        <v>46094</v>
      </c>
      <c r="L94" s="110"/>
      <c r="M94" s="111"/>
      <c r="N94" s="181" t="s">
        <v>1435</v>
      </c>
    </row>
    <row r="95" spans="2:14" s="93" customFormat="1" ht="113.25" customHeight="1" x14ac:dyDescent="0.25">
      <c r="B95" s="120" t="s">
        <v>1444</v>
      </c>
      <c r="C95" s="105" t="s">
        <v>1504</v>
      </c>
      <c r="D95" s="160">
        <v>46082</v>
      </c>
      <c r="E95" s="191" t="s">
        <v>1446</v>
      </c>
      <c r="F95" s="194" t="s">
        <v>1436</v>
      </c>
      <c r="G95" s="162">
        <v>112399.66</v>
      </c>
      <c r="H95" s="163"/>
      <c r="I95" s="163"/>
      <c r="J95" s="164"/>
      <c r="K95" s="134">
        <v>46097</v>
      </c>
      <c r="L95" s="120"/>
      <c r="M95" s="148"/>
      <c r="N95" s="144" t="s">
        <v>1435</v>
      </c>
    </row>
    <row r="96" spans="2:14" s="93" customFormat="1" ht="183" customHeight="1" x14ac:dyDescent="0.25">
      <c r="B96" s="135" t="s">
        <v>1505</v>
      </c>
      <c r="C96" s="139" t="s">
        <v>1506</v>
      </c>
      <c r="D96" s="159"/>
      <c r="E96" s="205" t="s">
        <v>1511</v>
      </c>
      <c r="F96" s="182" t="s">
        <v>1436</v>
      </c>
      <c r="G96" s="138">
        <v>1495123.96</v>
      </c>
      <c r="H96" s="108"/>
      <c r="I96" s="108"/>
      <c r="J96" s="109"/>
      <c r="K96" s="134">
        <v>46097</v>
      </c>
      <c r="L96" s="110"/>
      <c r="M96" s="111"/>
      <c r="N96" s="144" t="s">
        <v>1435</v>
      </c>
    </row>
    <row r="97" spans="2:14" s="93" customFormat="1" ht="70.5" customHeight="1" x14ac:dyDescent="0.25">
      <c r="B97" s="135" t="s">
        <v>1507</v>
      </c>
      <c r="C97" s="196" t="s">
        <v>1508</v>
      </c>
      <c r="D97" s="121">
        <v>46086</v>
      </c>
      <c r="E97" s="161" t="s">
        <v>1509</v>
      </c>
      <c r="F97" s="182" t="s">
        <v>1436</v>
      </c>
      <c r="G97" s="162">
        <v>217120</v>
      </c>
      <c r="H97" s="108"/>
      <c r="I97" s="108"/>
      <c r="J97" s="109"/>
      <c r="K97" s="134">
        <v>46098</v>
      </c>
      <c r="L97" s="110"/>
      <c r="M97" s="111"/>
      <c r="N97" s="144" t="s">
        <v>1435</v>
      </c>
    </row>
    <row r="98" spans="2:14" s="93" customFormat="1" ht="65.25" customHeight="1" x14ac:dyDescent="0.25">
      <c r="B98" s="139" t="s">
        <v>1510</v>
      </c>
      <c r="C98" s="139" t="s">
        <v>1477</v>
      </c>
      <c r="D98" s="121">
        <v>46085</v>
      </c>
      <c r="E98" s="133" t="s">
        <v>600</v>
      </c>
      <c r="F98" s="182" t="s">
        <v>1436</v>
      </c>
      <c r="G98" s="162">
        <v>57901.2</v>
      </c>
      <c r="H98" s="108"/>
      <c r="I98" s="108"/>
      <c r="J98" s="109"/>
      <c r="K98" s="134">
        <v>46100</v>
      </c>
      <c r="L98" s="110"/>
      <c r="M98" s="111"/>
      <c r="N98" s="144" t="s">
        <v>1435</v>
      </c>
    </row>
    <row r="99" spans="2:14" s="93" customFormat="1" ht="95.25" customHeight="1" x14ac:dyDescent="0.25">
      <c r="B99" s="119" t="s">
        <v>1513</v>
      </c>
      <c r="C99" s="206" t="s">
        <v>1512</v>
      </c>
      <c r="D99" s="165">
        <v>46093</v>
      </c>
      <c r="E99" s="165" t="s">
        <v>1514</v>
      </c>
      <c r="F99" s="182" t="s">
        <v>1436</v>
      </c>
      <c r="G99" s="162">
        <v>5580</v>
      </c>
      <c r="H99" s="108"/>
      <c r="I99" s="108"/>
      <c r="J99" s="109"/>
      <c r="K99" s="134">
        <v>46105</v>
      </c>
      <c r="L99" s="110"/>
      <c r="M99" s="111"/>
      <c r="N99" s="144" t="s">
        <v>1435</v>
      </c>
    </row>
    <row r="100" spans="2:14" s="93" customFormat="1" ht="95.25" customHeight="1" x14ac:dyDescent="0.25">
      <c r="B100" s="135" t="s">
        <v>1515</v>
      </c>
      <c r="C100" s="209" t="s">
        <v>1477</v>
      </c>
      <c r="D100" s="207">
        <v>46097</v>
      </c>
      <c r="E100" s="133" t="s">
        <v>314</v>
      </c>
      <c r="F100" s="182" t="s">
        <v>1436</v>
      </c>
      <c r="G100" s="162">
        <v>1126610</v>
      </c>
      <c r="H100" s="108"/>
      <c r="I100" s="108"/>
      <c r="J100" s="109"/>
      <c r="K100" s="134">
        <v>46105</v>
      </c>
      <c r="L100" s="110"/>
      <c r="M100" s="111"/>
      <c r="N100" s="144" t="s">
        <v>1435</v>
      </c>
    </row>
    <row r="101" spans="2:14" s="93" customFormat="1" ht="96.75" customHeight="1" x14ac:dyDescent="0.25">
      <c r="B101" s="174" t="s">
        <v>1516</v>
      </c>
      <c r="C101" s="202" t="s">
        <v>1517</v>
      </c>
      <c r="D101" s="186">
        <v>46091</v>
      </c>
      <c r="E101" s="208" t="s">
        <v>1518</v>
      </c>
      <c r="F101" s="182" t="s">
        <v>1436</v>
      </c>
      <c r="G101" s="152">
        <v>47200</v>
      </c>
      <c r="H101" s="108"/>
      <c r="I101" s="108"/>
      <c r="J101" s="153"/>
      <c r="K101" s="184">
        <v>46105</v>
      </c>
      <c r="L101" s="154"/>
      <c r="M101" s="111"/>
      <c r="N101" s="177" t="s">
        <v>1435</v>
      </c>
    </row>
    <row r="102" spans="2:14" s="93" customFormat="1" ht="88.5" customHeight="1" x14ac:dyDescent="0.25">
      <c r="B102" s="200" t="s">
        <v>1519</v>
      </c>
      <c r="C102" s="196" t="s">
        <v>1508</v>
      </c>
      <c r="D102" s="121">
        <v>46090</v>
      </c>
      <c r="E102" s="165" t="s">
        <v>1405</v>
      </c>
      <c r="F102" s="182" t="s">
        <v>1436</v>
      </c>
      <c r="G102" s="155">
        <v>527646.44999999995</v>
      </c>
      <c r="H102" s="156"/>
      <c r="I102" s="156"/>
      <c r="J102" s="157"/>
      <c r="K102" s="136">
        <v>46105</v>
      </c>
      <c r="L102" s="142"/>
      <c r="M102" s="142"/>
      <c r="N102" s="144" t="s">
        <v>1435</v>
      </c>
    </row>
    <row r="103" spans="2:14" s="93" customFormat="1" ht="107.25" customHeight="1" x14ac:dyDescent="0.25">
      <c r="B103" s="189" t="s">
        <v>430</v>
      </c>
      <c r="C103" s="139" t="s">
        <v>1520</v>
      </c>
      <c r="D103" s="170"/>
      <c r="E103" s="210" t="s">
        <v>1446</v>
      </c>
      <c r="F103" s="182" t="s">
        <v>1436</v>
      </c>
      <c r="G103" s="190">
        <v>584502.6</v>
      </c>
      <c r="H103" s="108"/>
      <c r="I103" s="108"/>
      <c r="J103" s="109"/>
      <c r="K103" s="134" t="s">
        <v>1521</v>
      </c>
      <c r="L103" s="110"/>
      <c r="M103" s="111"/>
      <c r="N103" s="181" t="s">
        <v>1435</v>
      </c>
    </row>
    <row r="104" spans="2:14" s="93" customFormat="1" ht="108.75" customHeight="1" x14ac:dyDescent="0.25">
      <c r="B104" s="120" t="s">
        <v>1522</v>
      </c>
      <c r="C104" s="105" t="s">
        <v>1524</v>
      </c>
      <c r="D104" s="121">
        <v>46083</v>
      </c>
      <c r="E104" s="172" t="s">
        <v>1523</v>
      </c>
      <c r="F104" s="182" t="s">
        <v>1436</v>
      </c>
      <c r="G104" s="166">
        <v>2906316.4</v>
      </c>
      <c r="H104" s="108"/>
      <c r="I104" s="108"/>
      <c r="J104" s="109"/>
      <c r="K104" s="134">
        <v>46106</v>
      </c>
      <c r="L104" s="110"/>
      <c r="M104" s="111"/>
      <c r="N104" s="144" t="s">
        <v>1435</v>
      </c>
    </row>
    <row r="105" spans="2:14" s="93" customFormat="1" ht="84.75" customHeight="1" x14ac:dyDescent="0.25">
      <c r="B105" s="120" t="s">
        <v>1447</v>
      </c>
      <c r="C105" s="206" t="s">
        <v>1525</v>
      </c>
      <c r="D105" s="216">
        <v>46106</v>
      </c>
      <c r="E105" s="209" t="s">
        <v>1526</v>
      </c>
      <c r="F105" s="182" t="s">
        <v>1436</v>
      </c>
      <c r="G105" s="167">
        <v>7309.45</v>
      </c>
      <c r="H105" s="108"/>
      <c r="I105" s="108"/>
      <c r="J105" s="153"/>
      <c r="K105" s="134">
        <v>46107</v>
      </c>
      <c r="L105" s="154"/>
      <c r="M105" s="111"/>
      <c r="N105" s="144" t="s">
        <v>1435</v>
      </c>
    </row>
    <row r="106" spans="2:14" s="93" customFormat="1" ht="78" customHeight="1" x14ac:dyDescent="0.25">
      <c r="B106" s="120" t="s">
        <v>1527</v>
      </c>
      <c r="C106" s="206" t="s">
        <v>1563</v>
      </c>
      <c r="D106" s="168"/>
      <c r="E106" s="169"/>
      <c r="F106" s="182" t="s">
        <v>1436</v>
      </c>
      <c r="G106" s="167">
        <v>4656</v>
      </c>
      <c r="H106" s="108"/>
      <c r="I106" s="108"/>
      <c r="J106" s="153"/>
      <c r="K106" s="134">
        <v>46107</v>
      </c>
      <c r="L106" s="154"/>
      <c r="M106" s="111"/>
      <c r="N106" s="144" t="s">
        <v>1435</v>
      </c>
    </row>
    <row r="107" spans="2:14" s="93" customFormat="1" ht="78" customHeight="1" x14ac:dyDescent="0.25">
      <c r="B107" s="117" t="s">
        <v>1528</v>
      </c>
      <c r="C107" s="197" t="s">
        <v>1529</v>
      </c>
      <c r="D107" s="170">
        <v>46099</v>
      </c>
      <c r="E107" s="169" t="s">
        <v>703</v>
      </c>
      <c r="F107" s="182" t="s">
        <v>1436</v>
      </c>
      <c r="G107" s="166">
        <v>58964.6</v>
      </c>
      <c r="H107" s="108"/>
      <c r="I107" s="108"/>
      <c r="J107" s="153"/>
      <c r="K107" s="134">
        <v>46107</v>
      </c>
      <c r="L107" s="154"/>
      <c r="M107" s="111"/>
      <c r="N107" s="144" t="s">
        <v>1435</v>
      </c>
    </row>
    <row r="108" spans="2:14" s="93" customFormat="1" ht="97.5" customHeight="1" x14ac:dyDescent="0.25">
      <c r="B108" s="120" t="s">
        <v>1530</v>
      </c>
      <c r="C108" s="197" t="s">
        <v>1531</v>
      </c>
      <c r="D108" s="121"/>
      <c r="E108" s="133"/>
      <c r="F108" s="182" t="s">
        <v>1436</v>
      </c>
      <c r="G108" s="162">
        <v>169772.18</v>
      </c>
      <c r="H108" s="108"/>
      <c r="I108" s="108"/>
      <c r="J108" s="109"/>
      <c r="K108" s="134">
        <v>46108</v>
      </c>
      <c r="L108" s="110"/>
      <c r="M108" s="111"/>
      <c r="N108" s="144" t="s">
        <v>1435</v>
      </c>
    </row>
    <row r="109" spans="2:14" s="93" customFormat="1" ht="78" customHeight="1" x14ac:dyDescent="0.25">
      <c r="B109" s="120" t="s">
        <v>1447</v>
      </c>
      <c r="C109" s="118" t="s">
        <v>1532</v>
      </c>
      <c r="D109" s="107">
        <v>46096</v>
      </c>
      <c r="E109" s="215" t="s">
        <v>1533</v>
      </c>
      <c r="F109" s="182" t="s">
        <v>1436</v>
      </c>
      <c r="G109" s="166">
        <v>243838.89</v>
      </c>
      <c r="H109" s="156"/>
      <c r="I109" s="156"/>
      <c r="J109" s="157"/>
      <c r="K109" s="134">
        <v>46108</v>
      </c>
      <c r="L109" s="142"/>
      <c r="M109" s="142"/>
      <c r="N109" s="144" t="s">
        <v>1435</v>
      </c>
    </row>
    <row r="110" spans="2:14" s="93" customFormat="1" ht="130.5" customHeight="1" x14ac:dyDescent="0.25">
      <c r="B110" s="119" t="s">
        <v>1447</v>
      </c>
      <c r="C110" s="105" t="s">
        <v>1564</v>
      </c>
      <c r="D110" s="121">
        <v>46101</v>
      </c>
      <c r="E110" s="133" t="s">
        <v>1534</v>
      </c>
      <c r="F110" s="193" t="s">
        <v>1436</v>
      </c>
      <c r="G110" s="140">
        <v>548039.18000000005</v>
      </c>
      <c r="H110" s="156"/>
      <c r="I110" s="156"/>
      <c r="J110" s="157"/>
      <c r="K110" s="136">
        <v>46108</v>
      </c>
      <c r="L110" s="142"/>
      <c r="M110" s="142"/>
      <c r="N110" s="144" t="s">
        <v>1435</v>
      </c>
    </row>
    <row r="111" spans="2:14" s="93" customFormat="1" ht="106.5" customHeight="1" x14ac:dyDescent="0.25">
      <c r="B111" s="178" t="s">
        <v>1535</v>
      </c>
      <c r="C111" s="131" t="s">
        <v>1536</v>
      </c>
      <c r="D111" s="185">
        <v>46099</v>
      </c>
      <c r="E111" s="107" t="s">
        <v>1537</v>
      </c>
      <c r="F111" s="182" t="s">
        <v>1436</v>
      </c>
      <c r="G111" s="173">
        <v>54777.88</v>
      </c>
      <c r="H111" s="108"/>
      <c r="I111" s="108"/>
      <c r="J111" s="109"/>
      <c r="K111" s="136">
        <v>46108</v>
      </c>
      <c r="L111" s="110"/>
      <c r="M111" s="111"/>
      <c r="N111" s="181" t="s">
        <v>1435</v>
      </c>
    </row>
    <row r="112" spans="2:14" s="93" customFormat="1" ht="114" customHeight="1" x14ac:dyDescent="0.25">
      <c r="B112" s="178" t="s">
        <v>1493</v>
      </c>
      <c r="C112" s="131" t="s">
        <v>1536</v>
      </c>
      <c r="D112" s="185">
        <v>46100</v>
      </c>
      <c r="E112" s="107" t="s">
        <v>1538</v>
      </c>
      <c r="F112" s="182" t="s">
        <v>1436</v>
      </c>
      <c r="G112" s="173">
        <v>734670</v>
      </c>
      <c r="H112" s="108"/>
      <c r="I112" s="108"/>
      <c r="J112" s="109"/>
      <c r="K112" s="136">
        <v>46108</v>
      </c>
      <c r="L112" s="110"/>
      <c r="M112" s="111"/>
      <c r="N112" s="181" t="s">
        <v>1435</v>
      </c>
    </row>
    <row r="113" spans="2:14" s="93" customFormat="1" ht="113.25" customHeight="1" x14ac:dyDescent="0.25">
      <c r="B113" s="178" t="s">
        <v>1539</v>
      </c>
      <c r="C113" s="131" t="s">
        <v>1536</v>
      </c>
      <c r="D113" s="185">
        <v>46099</v>
      </c>
      <c r="E113" s="107" t="s">
        <v>1540</v>
      </c>
      <c r="F113" s="182" t="s">
        <v>1436</v>
      </c>
      <c r="G113" s="173">
        <v>135072</v>
      </c>
      <c r="H113" s="108"/>
      <c r="I113" s="108"/>
      <c r="J113" s="109"/>
      <c r="K113" s="136">
        <v>46108</v>
      </c>
      <c r="L113" s="110"/>
      <c r="M113" s="111"/>
      <c r="N113" s="181" t="s">
        <v>1435</v>
      </c>
    </row>
    <row r="114" spans="2:14" s="93" customFormat="1" ht="99.75" customHeight="1" x14ac:dyDescent="0.25">
      <c r="B114" s="178" t="s">
        <v>1541</v>
      </c>
      <c r="C114" s="105" t="s">
        <v>1543</v>
      </c>
      <c r="D114" s="185">
        <v>46059</v>
      </c>
      <c r="E114" s="107" t="s">
        <v>1542</v>
      </c>
      <c r="F114" s="182" t="s">
        <v>1436</v>
      </c>
      <c r="G114" s="173">
        <v>1000000</v>
      </c>
      <c r="H114" s="108"/>
      <c r="I114" s="108"/>
      <c r="J114" s="109"/>
      <c r="K114" s="136">
        <v>46108</v>
      </c>
      <c r="L114" s="110"/>
      <c r="M114" s="111"/>
      <c r="N114" s="181" t="s">
        <v>1435</v>
      </c>
    </row>
    <row r="115" spans="2:14" s="93" customFormat="1" ht="99.75" customHeight="1" x14ac:dyDescent="0.25">
      <c r="B115" s="178" t="s">
        <v>1544</v>
      </c>
      <c r="C115" s="118" t="s">
        <v>1545</v>
      </c>
      <c r="D115" s="211" t="s">
        <v>1546</v>
      </c>
      <c r="E115" s="212" t="s">
        <v>1547</v>
      </c>
      <c r="F115" s="182" t="s">
        <v>1436</v>
      </c>
      <c r="G115" s="173">
        <v>100045.34</v>
      </c>
      <c r="H115" s="108"/>
      <c r="I115" s="108"/>
      <c r="J115" s="109"/>
      <c r="K115" s="136">
        <v>46108</v>
      </c>
      <c r="L115" s="110"/>
      <c r="M115" s="111"/>
      <c r="N115" s="181" t="s">
        <v>1435</v>
      </c>
    </row>
    <row r="116" spans="2:14" s="93" customFormat="1" ht="88.5" customHeight="1" x14ac:dyDescent="0.25">
      <c r="B116" s="119" t="s">
        <v>1548</v>
      </c>
      <c r="C116" s="213" t="s">
        <v>1549</v>
      </c>
      <c r="D116" s="121">
        <v>46097</v>
      </c>
      <c r="E116" s="133" t="s">
        <v>1550</v>
      </c>
      <c r="F116" s="182" t="s">
        <v>1436</v>
      </c>
      <c r="G116" s="162">
        <v>106908</v>
      </c>
      <c r="H116" s="108"/>
      <c r="I116" s="108"/>
      <c r="J116" s="109"/>
      <c r="K116" s="136">
        <v>46108</v>
      </c>
      <c r="L116" s="110"/>
      <c r="M116" s="111"/>
      <c r="N116" s="181" t="s">
        <v>1435</v>
      </c>
    </row>
    <row r="117" spans="2:14" s="93" customFormat="1" ht="88.5" customHeight="1" x14ac:dyDescent="0.25">
      <c r="B117" s="119" t="s">
        <v>1490</v>
      </c>
      <c r="C117" s="119" t="s">
        <v>1491</v>
      </c>
      <c r="D117" s="132" t="s">
        <v>1551</v>
      </c>
      <c r="E117" s="214" t="s">
        <v>1552</v>
      </c>
      <c r="F117" s="182" t="s">
        <v>1436</v>
      </c>
      <c r="G117" s="162">
        <v>185894.04</v>
      </c>
      <c r="H117" s="108"/>
      <c r="I117" s="108"/>
      <c r="J117" s="109"/>
      <c r="K117" s="136">
        <v>46108</v>
      </c>
      <c r="L117" s="110"/>
      <c r="M117" s="111"/>
      <c r="N117" s="181" t="s">
        <v>1435</v>
      </c>
    </row>
    <row r="118" spans="2:14" s="93" customFormat="1" ht="102.75" customHeight="1" x14ac:dyDescent="0.25">
      <c r="B118" s="119" t="s">
        <v>1553</v>
      </c>
      <c r="C118" s="196" t="s">
        <v>1536</v>
      </c>
      <c r="D118" s="121">
        <v>46097</v>
      </c>
      <c r="E118" s="165" t="s">
        <v>277</v>
      </c>
      <c r="F118" s="182" t="s">
        <v>1436</v>
      </c>
      <c r="G118" s="162">
        <v>75000</v>
      </c>
      <c r="H118" s="108"/>
      <c r="I118" s="108"/>
      <c r="J118" s="109"/>
      <c r="K118" s="136">
        <v>46111</v>
      </c>
      <c r="L118" s="110"/>
      <c r="M118" s="111"/>
      <c r="N118" s="181" t="s">
        <v>1435</v>
      </c>
    </row>
    <row r="119" spans="2:14" s="93" customFormat="1" ht="88.5" customHeight="1" x14ac:dyDescent="0.25">
      <c r="B119" s="119" t="s">
        <v>1554</v>
      </c>
      <c r="C119" s="131" t="s">
        <v>1555</v>
      </c>
      <c r="D119" s="121"/>
      <c r="E119" s="165" t="s">
        <v>1556</v>
      </c>
      <c r="F119" s="182" t="s">
        <v>1436</v>
      </c>
      <c r="G119" s="162">
        <v>860978.65</v>
      </c>
      <c r="H119" s="108"/>
      <c r="I119" s="108"/>
      <c r="J119" s="109"/>
      <c r="K119" s="136">
        <v>46111</v>
      </c>
      <c r="L119" s="110"/>
      <c r="M119" s="111"/>
      <c r="N119" s="181" t="s">
        <v>1435</v>
      </c>
    </row>
    <row r="120" spans="2:14" s="93" customFormat="1" ht="88.5" customHeight="1" x14ac:dyDescent="0.25">
      <c r="B120" s="119" t="s">
        <v>1557</v>
      </c>
      <c r="C120" s="139" t="s">
        <v>1508</v>
      </c>
      <c r="D120" s="121">
        <v>46106</v>
      </c>
      <c r="E120" s="165" t="s">
        <v>1125</v>
      </c>
      <c r="F120" s="182" t="s">
        <v>1436</v>
      </c>
      <c r="G120" s="162">
        <v>255546.7</v>
      </c>
      <c r="H120" s="108"/>
      <c r="I120" s="108"/>
      <c r="J120" s="109"/>
      <c r="K120" s="136">
        <v>46112</v>
      </c>
      <c r="L120" s="110"/>
      <c r="M120" s="111"/>
      <c r="N120" s="181" t="s">
        <v>1435</v>
      </c>
    </row>
    <row r="121" spans="2:14" s="93" customFormat="1" ht="88.5" customHeight="1" x14ac:dyDescent="0.25">
      <c r="B121" s="119" t="s">
        <v>1522</v>
      </c>
      <c r="C121" s="206" t="s">
        <v>1558</v>
      </c>
      <c r="D121" s="121">
        <v>46105</v>
      </c>
      <c r="E121" s="165" t="s">
        <v>1559</v>
      </c>
      <c r="F121" s="182" t="s">
        <v>1436</v>
      </c>
      <c r="G121" s="162">
        <v>2906316.4</v>
      </c>
      <c r="H121" s="108"/>
      <c r="I121" s="108"/>
      <c r="J121" s="109"/>
      <c r="K121" s="136">
        <v>46112</v>
      </c>
      <c r="L121" s="110"/>
      <c r="M121" s="111"/>
      <c r="N121" s="181" t="s">
        <v>1435</v>
      </c>
    </row>
    <row r="122" spans="2:14" s="93" customFormat="1" ht="88.5" customHeight="1" x14ac:dyDescent="0.25">
      <c r="B122" s="119" t="s">
        <v>1560</v>
      </c>
      <c r="C122" s="139" t="s">
        <v>1561</v>
      </c>
      <c r="D122" s="121">
        <v>46106</v>
      </c>
      <c r="E122" s="165" t="s">
        <v>1562</v>
      </c>
      <c r="F122" s="182" t="s">
        <v>1436</v>
      </c>
      <c r="G122" s="162">
        <v>1145375.23</v>
      </c>
      <c r="H122" s="108"/>
      <c r="I122" s="108"/>
      <c r="J122" s="109"/>
      <c r="K122" s="136">
        <v>46112</v>
      </c>
      <c r="L122" s="110"/>
      <c r="M122" s="111"/>
      <c r="N122" s="181" t="s">
        <v>1435</v>
      </c>
    </row>
    <row r="123" spans="2:14" s="93" customFormat="1" ht="104.25" customHeight="1" x14ac:dyDescent="0.25">
      <c r="B123" s="120"/>
      <c r="C123" s="171"/>
      <c r="D123" s="121"/>
      <c r="E123" s="165"/>
      <c r="F123" s="182"/>
      <c r="G123" s="162"/>
      <c r="H123" s="108"/>
      <c r="I123" s="108"/>
      <c r="J123" s="109"/>
      <c r="K123" s="136"/>
      <c r="L123" s="110"/>
      <c r="M123" s="111"/>
      <c r="N123" s="144"/>
    </row>
    <row r="124" spans="2:14" s="93" customFormat="1" ht="21.75" customHeight="1" x14ac:dyDescent="0.25">
      <c r="B124" s="101" t="s">
        <v>1092</v>
      </c>
      <c r="C124" s="102"/>
      <c r="D124" s="103"/>
      <c r="E124" s="104"/>
      <c r="F124" s="100"/>
      <c r="G124" s="106">
        <f>SUM(G69:G123)</f>
        <v>25814422.319999993</v>
      </c>
      <c r="H124" s="95"/>
      <c r="I124" s="95"/>
      <c r="J124" s="97"/>
      <c r="K124" s="98"/>
      <c r="L124" s="94"/>
      <c r="M124" s="95"/>
      <c r="N124" s="91"/>
    </row>
    <row r="125" spans="2:14" s="93" customFormat="1" ht="66" customHeight="1" x14ac:dyDescent="0.25">
      <c r="B125" s="115" t="s">
        <v>1022</v>
      </c>
      <c r="C125" s="115" t="s">
        <v>1427</v>
      </c>
      <c r="D125" s="114"/>
      <c r="E125" s="116" t="s">
        <v>1024</v>
      </c>
      <c r="F125" s="89"/>
      <c r="G125" s="89"/>
      <c r="H125"/>
      <c r="I125"/>
      <c r="J125" s="83"/>
      <c r="K125"/>
      <c r="L125"/>
      <c r="M125"/>
      <c r="N125"/>
    </row>
    <row r="126" spans="2:14" s="93" customFormat="1" ht="81" customHeight="1" x14ac:dyDescent="0.25">
      <c r="B126" t="s">
        <v>1428</v>
      </c>
      <c r="C126" t="s">
        <v>1429</v>
      </c>
      <c r="D126" s="85"/>
      <c r="E126" t="s">
        <v>1430</v>
      </c>
      <c r="F126"/>
      <c r="G126"/>
      <c r="H126"/>
      <c r="I126"/>
      <c r="J126" s="83"/>
      <c r="K126"/>
      <c r="L126"/>
      <c r="M126"/>
      <c r="N126"/>
    </row>
    <row r="127" spans="2:14" s="93" customFormat="1" ht="33" customHeight="1" x14ac:dyDescent="0.25">
      <c r="B127" s="112" t="s">
        <v>1431</v>
      </c>
      <c r="C127" s="113" t="s">
        <v>1094</v>
      </c>
      <c r="D127" s="114"/>
      <c r="E127" s="113" t="s">
        <v>1432</v>
      </c>
      <c r="G127" s="90"/>
      <c r="H127"/>
      <c r="I127"/>
      <c r="J127" s="83"/>
      <c r="K127"/>
      <c r="L127"/>
      <c r="M127"/>
      <c r="N127"/>
    </row>
    <row r="128" spans="2:14" s="93" customFormat="1" ht="20.25" customHeight="1" x14ac:dyDescent="0.25">
      <c r="B128" s="112" t="s">
        <v>1019</v>
      </c>
      <c r="C128" s="113" t="s">
        <v>1020</v>
      </c>
      <c r="D128" s="114"/>
      <c r="E128" s="113" t="s">
        <v>1433</v>
      </c>
      <c r="G128" s="90"/>
      <c r="H128"/>
      <c r="I128"/>
      <c r="J128" s="83"/>
      <c r="K128"/>
      <c r="L128"/>
      <c r="M128"/>
      <c r="N128"/>
    </row>
    <row r="129" spans="2:14" s="93" customFormat="1" ht="54.75" customHeight="1" x14ac:dyDescent="0.25">
      <c r="B129"/>
      <c r="C129"/>
      <c r="D129" s="13"/>
      <c r="E129" s="13"/>
      <c r="F129"/>
      <c r="G129"/>
      <c r="H129"/>
      <c r="I129"/>
      <c r="J129"/>
      <c r="K129"/>
      <c r="L129"/>
      <c r="M129"/>
      <c r="N129" s="85"/>
    </row>
    <row r="130" spans="2:14" s="93" customFormat="1" ht="54.75" customHeight="1" x14ac:dyDescent="0.25">
      <c r="B130"/>
      <c r="C130"/>
      <c r="D130" s="13"/>
      <c r="E130" s="13"/>
      <c r="F130"/>
      <c r="G130"/>
      <c r="H130"/>
      <c r="I130"/>
      <c r="J130"/>
      <c r="K130"/>
      <c r="L130"/>
      <c r="M130"/>
      <c r="N130" s="85"/>
    </row>
    <row r="131" spans="2:14" s="93" customFormat="1" ht="63.75" customHeight="1" x14ac:dyDescent="0.25">
      <c r="B131"/>
      <c r="C131"/>
      <c r="D131" s="13"/>
      <c r="E131" s="13"/>
      <c r="F131"/>
      <c r="G131"/>
      <c r="H131"/>
      <c r="I131"/>
      <c r="J131"/>
      <c r="K131"/>
      <c r="L131"/>
      <c r="M131"/>
      <c r="N131" s="85"/>
    </row>
    <row r="132" spans="2:14" s="93" customFormat="1" ht="54.75" customHeight="1" x14ac:dyDescent="0.25">
      <c r="B132"/>
      <c r="C132"/>
      <c r="D132" s="13"/>
      <c r="E132" s="13"/>
      <c r="F132"/>
      <c r="G132"/>
      <c r="H132"/>
      <c r="I132"/>
      <c r="J132"/>
      <c r="K132"/>
      <c r="L132"/>
      <c r="M132"/>
      <c r="N132" s="84"/>
    </row>
    <row r="133" spans="2:14" s="93" customFormat="1" ht="54.75" customHeight="1" x14ac:dyDescent="0.25">
      <c r="B133"/>
      <c r="C133"/>
      <c r="D133" s="13"/>
      <c r="E133" s="13"/>
      <c r="F133"/>
      <c r="G133"/>
      <c r="H133"/>
      <c r="I133"/>
      <c r="J133"/>
      <c r="K133"/>
      <c r="L133"/>
      <c r="M133"/>
      <c r="N133" s="84"/>
    </row>
    <row r="134" spans="2:14" s="93" customFormat="1" ht="54.75" customHeight="1" x14ac:dyDescent="0.25">
      <c r="B134"/>
      <c r="C134"/>
      <c r="D134" s="13"/>
      <c r="E134" s="13"/>
      <c r="F134"/>
      <c r="G134"/>
      <c r="H134"/>
      <c r="I134"/>
      <c r="J134"/>
      <c r="K134"/>
      <c r="L134"/>
      <c r="M134"/>
      <c r="N134" s="84"/>
    </row>
    <row r="135" spans="2:14" s="93" customFormat="1" ht="54.75" customHeight="1" x14ac:dyDescent="0.25">
      <c r="B135"/>
      <c r="C135"/>
      <c r="D135" s="13"/>
      <c r="E135" s="13"/>
      <c r="F135"/>
      <c r="G135"/>
      <c r="H135"/>
      <c r="I135"/>
      <c r="J135"/>
      <c r="K135"/>
      <c r="L135"/>
      <c r="M135"/>
      <c r="N135" s="84"/>
    </row>
    <row r="136" spans="2:14" s="93" customFormat="1" ht="54.75" customHeight="1" x14ac:dyDescent="0.25">
      <c r="B136"/>
      <c r="C136"/>
      <c r="D136" s="13"/>
      <c r="E136" s="13"/>
      <c r="F136"/>
      <c r="G136"/>
      <c r="H136"/>
      <c r="I136"/>
      <c r="J136"/>
      <c r="K136"/>
      <c r="L136"/>
      <c r="M136"/>
      <c r="N136" s="84"/>
    </row>
    <row r="137" spans="2:14" s="93" customFormat="1" ht="54.75" customHeight="1" x14ac:dyDescent="0.25">
      <c r="B137"/>
      <c r="C137"/>
      <c r="D137" s="13"/>
      <c r="E137" s="13"/>
      <c r="F137"/>
      <c r="G137"/>
      <c r="H137"/>
      <c r="I137"/>
      <c r="J137"/>
      <c r="K137"/>
      <c r="L137"/>
      <c r="M137"/>
      <c r="N137" s="84"/>
    </row>
    <row r="138" spans="2:14" s="93" customFormat="1" ht="54.75" customHeight="1" x14ac:dyDescent="0.25">
      <c r="B138"/>
      <c r="C138"/>
      <c r="D138" s="13"/>
      <c r="E138" s="13"/>
      <c r="F138"/>
      <c r="G138"/>
      <c r="H138"/>
      <c r="I138"/>
      <c r="J138"/>
      <c r="K138"/>
      <c r="L138"/>
      <c r="M138"/>
      <c r="N138" s="84"/>
    </row>
    <row r="139" spans="2:14" s="93" customFormat="1" ht="54.75" customHeight="1" x14ac:dyDescent="0.25">
      <c r="B139"/>
      <c r="C139"/>
      <c r="D139" s="13"/>
      <c r="E139" s="13"/>
      <c r="F139"/>
      <c r="G139"/>
      <c r="H139"/>
      <c r="I139"/>
      <c r="J139"/>
      <c r="K139"/>
      <c r="L139"/>
      <c r="M139"/>
      <c r="N139" s="84"/>
    </row>
    <row r="140" spans="2:14" s="93" customFormat="1" ht="54.75" customHeight="1" x14ac:dyDescent="0.25">
      <c r="B140"/>
      <c r="C140"/>
      <c r="D140" s="13"/>
      <c r="E140" s="13"/>
      <c r="F140"/>
      <c r="G140"/>
      <c r="H140"/>
      <c r="I140"/>
      <c r="J140"/>
      <c r="K140"/>
      <c r="L140"/>
      <c r="M140"/>
      <c r="N140" s="84"/>
    </row>
    <row r="141" spans="2:14" s="93" customFormat="1" ht="87.75" customHeight="1" x14ac:dyDescent="0.25">
      <c r="B141"/>
      <c r="C141"/>
      <c r="D141" s="13"/>
      <c r="E141" s="13"/>
      <c r="F141"/>
      <c r="G141"/>
      <c r="H141"/>
      <c r="I141"/>
      <c r="J141"/>
      <c r="K141"/>
      <c r="L141"/>
      <c r="M141"/>
      <c r="N141" s="84"/>
    </row>
    <row r="142" spans="2:14" s="93" customFormat="1" ht="63.75" customHeight="1" x14ac:dyDescent="0.25">
      <c r="B142"/>
      <c r="C142"/>
      <c r="D142" s="13"/>
      <c r="E142" s="13"/>
      <c r="F142"/>
      <c r="G142"/>
      <c r="H142"/>
      <c r="I142"/>
      <c r="J142"/>
      <c r="K142"/>
      <c r="L142"/>
      <c r="M142"/>
      <c r="N142" s="84"/>
    </row>
    <row r="143" spans="2:14" s="93" customFormat="1" ht="54.75" customHeight="1" x14ac:dyDescent="0.25">
      <c r="B143"/>
      <c r="C143"/>
      <c r="D143" s="13"/>
      <c r="E143" s="13"/>
      <c r="F143"/>
      <c r="G143"/>
      <c r="H143"/>
      <c r="I143"/>
      <c r="J143"/>
      <c r="K143"/>
      <c r="L143"/>
      <c r="M143"/>
      <c r="N143" s="84"/>
    </row>
    <row r="144" spans="2:14" s="93" customFormat="1" ht="69.75" customHeight="1" x14ac:dyDescent="0.25">
      <c r="B144"/>
      <c r="C144"/>
      <c r="D144" s="13"/>
      <c r="E144" s="13"/>
      <c r="F144"/>
      <c r="G144"/>
      <c r="H144"/>
      <c r="I144"/>
      <c r="J144"/>
      <c r="K144"/>
      <c r="L144"/>
      <c r="M144"/>
      <c r="N144" s="84"/>
    </row>
    <row r="145" spans="2:14" s="93" customFormat="1" ht="66.75" customHeight="1" x14ac:dyDescent="0.25">
      <c r="B145"/>
      <c r="C145"/>
      <c r="D145" s="13"/>
      <c r="E145" s="13"/>
      <c r="F145"/>
      <c r="G145"/>
      <c r="H145"/>
      <c r="I145"/>
      <c r="J145"/>
      <c r="K145"/>
      <c r="L145"/>
      <c r="M145"/>
      <c r="N145" s="84"/>
    </row>
    <row r="146" spans="2:14" s="93" customFormat="1" ht="71.25" customHeight="1" x14ac:dyDescent="0.25">
      <c r="B146"/>
      <c r="C146"/>
      <c r="D146" s="13"/>
      <c r="E146" s="13"/>
      <c r="F146"/>
      <c r="G146"/>
      <c r="H146"/>
      <c r="I146"/>
      <c r="J146"/>
      <c r="K146"/>
      <c r="L146"/>
      <c r="M146"/>
      <c r="N146" s="84"/>
    </row>
    <row r="147" spans="2:14" s="93" customFormat="1" ht="71.25" customHeight="1" x14ac:dyDescent="0.25">
      <c r="B147"/>
      <c r="C147"/>
      <c r="D147" s="13"/>
      <c r="E147" s="13"/>
      <c r="F147"/>
      <c r="G147"/>
      <c r="H147"/>
      <c r="I147"/>
      <c r="J147"/>
      <c r="K147"/>
      <c r="L147"/>
      <c r="M147"/>
      <c r="N147" s="84"/>
    </row>
    <row r="148" spans="2:14" s="93" customFormat="1" ht="68.25" customHeight="1" x14ac:dyDescent="0.25">
      <c r="B148"/>
      <c r="C148"/>
      <c r="D148" s="13"/>
      <c r="E148" s="13"/>
      <c r="F148"/>
      <c r="G148"/>
      <c r="H148"/>
      <c r="I148"/>
      <c r="J148"/>
      <c r="K148"/>
      <c r="L148"/>
      <c r="M148"/>
      <c r="N148" s="84"/>
    </row>
    <row r="149" spans="2:14" s="93" customFormat="1" ht="72.75" customHeight="1" x14ac:dyDescent="0.25">
      <c r="B149"/>
      <c r="C149"/>
      <c r="D149" s="13"/>
      <c r="E149" s="13"/>
      <c r="F149"/>
      <c r="G149"/>
      <c r="H149"/>
      <c r="I149"/>
      <c r="J149"/>
      <c r="K149"/>
      <c r="L149"/>
      <c r="M149"/>
      <c r="N149" s="84"/>
    </row>
    <row r="150" spans="2:14" s="93" customFormat="1" ht="54.75" customHeight="1" x14ac:dyDescent="0.25">
      <c r="B150"/>
      <c r="C150"/>
      <c r="D150" s="13"/>
      <c r="E150" s="13"/>
      <c r="F150"/>
      <c r="G150"/>
      <c r="H150"/>
      <c r="I150"/>
      <c r="J150"/>
      <c r="K150"/>
      <c r="L150"/>
      <c r="M150"/>
      <c r="N150" s="84"/>
    </row>
    <row r="151" spans="2:14" s="93" customFormat="1" ht="74.25" customHeight="1" x14ac:dyDescent="0.25">
      <c r="B151"/>
      <c r="C151"/>
      <c r="D151" s="13"/>
      <c r="E151" s="13"/>
      <c r="F151"/>
      <c r="G151"/>
      <c r="H151"/>
      <c r="I151"/>
      <c r="J151"/>
      <c r="K151"/>
      <c r="L151"/>
      <c r="M151"/>
      <c r="N151" s="84"/>
    </row>
    <row r="152" spans="2:14" s="93" customFormat="1" ht="54.75" customHeight="1" x14ac:dyDescent="0.25">
      <c r="B152"/>
      <c r="C152"/>
      <c r="D152" s="13"/>
      <c r="E152" s="13"/>
      <c r="F152"/>
      <c r="G152"/>
      <c r="H152"/>
      <c r="I152"/>
      <c r="J152"/>
      <c r="K152"/>
      <c r="L152"/>
      <c r="M152"/>
      <c r="N152" s="84"/>
    </row>
    <row r="153" spans="2:14" s="93" customFormat="1" ht="69" customHeight="1" x14ac:dyDescent="0.25">
      <c r="B153"/>
      <c r="C153"/>
      <c r="D153" s="13"/>
      <c r="E153" s="13"/>
      <c r="F153"/>
      <c r="G153"/>
      <c r="H153"/>
      <c r="I153"/>
      <c r="J153"/>
      <c r="K153"/>
      <c r="L153"/>
      <c r="M153"/>
      <c r="N153" s="84"/>
    </row>
    <row r="154" spans="2:14" s="93" customFormat="1" ht="78.75" customHeight="1" x14ac:dyDescent="0.25">
      <c r="B154"/>
      <c r="C154"/>
      <c r="D154" s="13"/>
      <c r="E154" s="13"/>
      <c r="F154"/>
      <c r="G154"/>
      <c r="H154"/>
      <c r="I154"/>
      <c r="J154"/>
      <c r="K154"/>
      <c r="L154"/>
      <c r="M154"/>
      <c r="N154" s="84"/>
    </row>
    <row r="155" spans="2:14" s="93" customFormat="1" ht="92.25" customHeight="1" x14ac:dyDescent="0.25">
      <c r="B155"/>
      <c r="C155"/>
      <c r="D155" s="13"/>
      <c r="E155" s="13"/>
      <c r="F155"/>
      <c r="G155"/>
      <c r="H155"/>
      <c r="I155"/>
      <c r="J155"/>
      <c r="K155"/>
      <c r="L155"/>
      <c r="M155"/>
      <c r="N155" s="84"/>
    </row>
    <row r="156" spans="2:14" s="93" customFormat="1" ht="84.75" customHeight="1" x14ac:dyDescent="0.25">
      <c r="B156"/>
      <c r="C156"/>
      <c r="D156" s="13"/>
      <c r="E156" s="13"/>
      <c r="F156"/>
      <c r="G156"/>
      <c r="H156"/>
      <c r="I156"/>
      <c r="J156"/>
      <c r="K156"/>
      <c r="L156"/>
      <c r="M156"/>
      <c r="N156" s="84"/>
    </row>
    <row r="157" spans="2:14" s="93" customFormat="1" ht="54.75" customHeight="1" x14ac:dyDescent="0.25">
      <c r="B157"/>
      <c r="C157"/>
      <c r="D157" s="13"/>
      <c r="E157" s="13"/>
      <c r="F157"/>
      <c r="G157"/>
      <c r="H157"/>
      <c r="I157"/>
      <c r="J157"/>
      <c r="K157"/>
      <c r="L157"/>
      <c r="M157"/>
      <c r="N157" s="84"/>
    </row>
    <row r="158" spans="2:14" s="93" customFormat="1" ht="58.5" customHeight="1" x14ac:dyDescent="0.25">
      <c r="B158"/>
      <c r="C158"/>
      <c r="D158" s="13"/>
      <c r="E158" s="13"/>
      <c r="F158"/>
      <c r="G158"/>
      <c r="H158"/>
      <c r="I158"/>
      <c r="J158"/>
      <c r="K158"/>
      <c r="L158"/>
      <c r="M158"/>
      <c r="N158" s="84"/>
    </row>
    <row r="159" spans="2:14" s="93" customFormat="1" ht="45.75" customHeight="1" x14ac:dyDescent="0.25">
      <c r="B159"/>
      <c r="C159"/>
      <c r="D159" s="13"/>
      <c r="E159" s="13"/>
      <c r="F159"/>
      <c r="G159"/>
      <c r="H159"/>
      <c r="I159"/>
      <c r="J159"/>
      <c r="K159"/>
      <c r="L159"/>
      <c r="M159"/>
      <c r="N159" s="84"/>
    </row>
    <row r="160" spans="2:14" s="93" customFormat="1" ht="54.75" customHeight="1" x14ac:dyDescent="0.25">
      <c r="B160"/>
      <c r="C160"/>
      <c r="D160" s="13"/>
      <c r="E160" s="13"/>
      <c r="F160"/>
      <c r="G160"/>
      <c r="H160"/>
      <c r="I160"/>
      <c r="J160"/>
      <c r="K160"/>
      <c r="L160"/>
      <c r="M160"/>
      <c r="N160" s="84"/>
    </row>
    <row r="161" spans="2:14" s="93" customFormat="1" ht="65.25" customHeight="1" x14ac:dyDescent="0.25">
      <c r="B161"/>
      <c r="C161"/>
      <c r="D161" s="13"/>
      <c r="E161" s="13"/>
      <c r="F161"/>
      <c r="G161"/>
      <c r="H161"/>
      <c r="I161"/>
      <c r="J161"/>
      <c r="K161"/>
      <c r="L161"/>
      <c r="M161"/>
      <c r="N161" s="84"/>
    </row>
    <row r="162" spans="2:14" s="93" customFormat="1" ht="60" customHeight="1" x14ac:dyDescent="0.25">
      <c r="B162"/>
      <c r="C162"/>
      <c r="D162" s="13"/>
      <c r="E162" s="13"/>
      <c r="F162"/>
      <c r="G162"/>
      <c r="H162"/>
      <c r="I162"/>
      <c r="J162"/>
      <c r="K162"/>
      <c r="L162"/>
      <c r="M162"/>
      <c r="N162" s="84"/>
    </row>
    <row r="163" spans="2:14" s="93" customFormat="1" ht="64.5" customHeight="1" x14ac:dyDescent="0.25">
      <c r="B163"/>
      <c r="C163"/>
      <c r="D163" s="13"/>
      <c r="E163" s="13"/>
      <c r="F163"/>
      <c r="G163"/>
      <c r="H163"/>
      <c r="I163"/>
      <c r="J163"/>
      <c r="K163"/>
      <c r="L163"/>
      <c r="M163"/>
      <c r="N163" s="84"/>
    </row>
    <row r="164" spans="2:14" s="93" customFormat="1" ht="82.5" customHeight="1" x14ac:dyDescent="0.25">
      <c r="B164"/>
      <c r="C164"/>
      <c r="D164" s="13"/>
      <c r="E164" s="13"/>
      <c r="F164"/>
      <c r="G164"/>
      <c r="H164"/>
      <c r="I164"/>
      <c r="J164"/>
      <c r="K164"/>
      <c r="L164"/>
      <c r="M164"/>
      <c r="N164" s="84"/>
    </row>
    <row r="165" spans="2:14" s="93" customFormat="1" ht="54.75" customHeight="1" x14ac:dyDescent="0.25">
      <c r="B165"/>
      <c r="C165"/>
      <c r="D165" s="13"/>
      <c r="E165" s="13"/>
      <c r="F165"/>
      <c r="G165"/>
      <c r="H165"/>
      <c r="I165"/>
      <c r="J165"/>
      <c r="K165"/>
      <c r="L165"/>
      <c r="M165"/>
      <c r="N165" s="84"/>
    </row>
    <row r="166" spans="2:14" s="93" customFormat="1" ht="67.5" customHeight="1" x14ac:dyDescent="0.25">
      <c r="B166"/>
      <c r="C166"/>
      <c r="D166" s="13"/>
      <c r="E166" s="13"/>
      <c r="F166"/>
      <c r="G166"/>
      <c r="H166"/>
      <c r="I166"/>
      <c r="J166"/>
      <c r="K166"/>
      <c r="L166"/>
      <c r="M166"/>
      <c r="N166" s="84"/>
    </row>
    <row r="167" spans="2:14" s="93" customFormat="1" ht="52.5" customHeight="1" x14ac:dyDescent="0.25">
      <c r="B167"/>
      <c r="C167"/>
      <c r="D167" s="13"/>
      <c r="E167" s="13"/>
      <c r="F167"/>
      <c r="G167"/>
      <c r="H167"/>
      <c r="I167"/>
      <c r="J167"/>
      <c r="K167"/>
      <c r="L167"/>
      <c r="M167"/>
      <c r="N167" s="84"/>
    </row>
    <row r="168" spans="2:14" s="93" customFormat="1" ht="76.5" customHeight="1" x14ac:dyDescent="0.25">
      <c r="B168"/>
      <c r="C168"/>
      <c r="D168" s="13"/>
      <c r="E168" s="13"/>
      <c r="F168"/>
      <c r="G168"/>
      <c r="H168"/>
      <c r="I168"/>
      <c r="J168"/>
      <c r="K168"/>
      <c r="L168"/>
      <c r="M168"/>
      <c r="N168" s="84"/>
    </row>
    <row r="169" spans="2:14" s="93" customFormat="1" ht="76.5" customHeight="1" x14ac:dyDescent="0.25">
      <c r="B169"/>
      <c r="C169"/>
      <c r="D169" s="13"/>
      <c r="E169" s="13"/>
      <c r="F169"/>
      <c r="G169"/>
      <c r="H169"/>
      <c r="I169"/>
      <c r="J169"/>
      <c r="K169"/>
      <c r="L169"/>
      <c r="M169"/>
      <c r="N169" s="84"/>
    </row>
    <row r="170" spans="2:14" s="93" customFormat="1" ht="76.5" customHeight="1" x14ac:dyDescent="0.25">
      <c r="B170"/>
      <c r="C170"/>
      <c r="D170" s="13"/>
      <c r="E170" s="13"/>
      <c r="F170"/>
      <c r="G170"/>
      <c r="H170"/>
      <c r="I170"/>
      <c r="J170"/>
      <c r="K170"/>
      <c r="L170"/>
      <c r="M170"/>
      <c r="N170" s="84"/>
    </row>
    <row r="171" spans="2:14" s="93" customFormat="1" ht="76.5" customHeight="1" x14ac:dyDescent="0.25">
      <c r="B171"/>
      <c r="C171"/>
      <c r="D171" s="13"/>
      <c r="E171" s="13"/>
      <c r="F171"/>
      <c r="G171"/>
      <c r="H171"/>
      <c r="I171"/>
      <c r="J171"/>
      <c r="K171"/>
      <c r="L171"/>
      <c r="M171"/>
      <c r="N171" s="84"/>
    </row>
    <row r="172" spans="2:14" s="93" customFormat="1" ht="76.5" customHeight="1" x14ac:dyDescent="0.25">
      <c r="B172"/>
      <c r="C172"/>
      <c r="D172" s="13"/>
      <c r="E172" s="13"/>
      <c r="F172"/>
      <c r="G172"/>
      <c r="H172"/>
      <c r="I172"/>
      <c r="J172"/>
      <c r="K172"/>
      <c r="L172"/>
      <c r="M172"/>
      <c r="N172" s="84"/>
    </row>
    <row r="173" spans="2:14" s="93" customFormat="1" ht="76.5" customHeight="1" x14ac:dyDescent="0.25">
      <c r="B173"/>
      <c r="C173"/>
      <c r="D173" s="13"/>
      <c r="E173" s="13"/>
      <c r="F173"/>
      <c r="G173"/>
      <c r="H173"/>
      <c r="I173"/>
      <c r="J173"/>
      <c r="K173"/>
      <c r="L173"/>
      <c r="M173"/>
      <c r="N173" s="84"/>
    </row>
    <row r="174" spans="2:14" s="93" customFormat="1" ht="76.5" customHeight="1" x14ac:dyDescent="0.25">
      <c r="B174"/>
      <c r="C174"/>
      <c r="D174" s="13"/>
      <c r="E174" s="13"/>
      <c r="F174"/>
      <c r="G174"/>
      <c r="H174"/>
      <c r="I174"/>
      <c r="J174"/>
      <c r="K174"/>
      <c r="L174"/>
      <c r="M174"/>
      <c r="N174" s="84"/>
    </row>
    <row r="175" spans="2:14" s="93" customFormat="1" ht="76.5" customHeight="1" x14ac:dyDescent="0.25">
      <c r="B175"/>
      <c r="C175"/>
      <c r="D175" s="13"/>
      <c r="E175" s="13"/>
      <c r="F175"/>
      <c r="G175"/>
      <c r="H175"/>
      <c r="I175"/>
      <c r="J175"/>
      <c r="K175"/>
      <c r="L175"/>
      <c r="M175"/>
      <c r="N175" s="84"/>
    </row>
    <row r="176" spans="2:14" s="93" customFormat="1" ht="76.5" customHeight="1" x14ac:dyDescent="0.25">
      <c r="B176"/>
      <c r="C176"/>
      <c r="D176" s="13"/>
      <c r="E176" s="13"/>
      <c r="F176"/>
      <c r="G176"/>
      <c r="H176"/>
      <c r="I176"/>
      <c r="J176"/>
      <c r="K176"/>
      <c r="L176"/>
      <c r="M176"/>
      <c r="N176" s="84"/>
    </row>
    <row r="177" spans="2:20" s="93" customFormat="1" ht="76.5" customHeight="1" x14ac:dyDescent="0.25">
      <c r="B177"/>
      <c r="C177"/>
      <c r="D177" s="13"/>
      <c r="E177" s="13"/>
      <c r="F177"/>
      <c r="G177"/>
      <c r="H177"/>
      <c r="I177"/>
      <c r="J177"/>
      <c r="K177"/>
      <c r="L177"/>
      <c r="M177"/>
      <c r="N177" s="84"/>
    </row>
    <row r="178" spans="2:20" s="93" customFormat="1" ht="90" customHeight="1" x14ac:dyDescent="0.25">
      <c r="B178"/>
      <c r="C178"/>
      <c r="D178" s="13"/>
      <c r="E178" s="13"/>
      <c r="F178"/>
      <c r="G178"/>
      <c r="H178"/>
      <c r="I178"/>
      <c r="J178"/>
      <c r="K178"/>
      <c r="L178"/>
      <c r="M178"/>
      <c r="N178" s="84"/>
    </row>
    <row r="179" spans="2:20" s="93" customFormat="1" ht="87" customHeight="1" x14ac:dyDescent="0.25">
      <c r="B179"/>
      <c r="C179"/>
      <c r="D179" s="13"/>
      <c r="E179" s="13"/>
      <c r="F179"/>
      <c r="G179"/>
      <c r="H179"/>
      <c r="I179"/>
      <c r="J179"/>
      <c r="K179"/>
      <c r="L179"/>
      <c r="M179"/>
      <c r="N179" s="84"/>
    </row>
    <row r="180" spans="2:20" s="93" customFormat="1" ht="54.75" customHeight="1" x14ac:dyDescent="0.25">
      <c r="B180"/>
      <c r="C180"/>
      <c r="D180" s="13"/>
      <c r="E180" s="13"/>
      <c r="F180"/>
      <c r="G180"/>
      <c r="H180"/>
      <c r="I180"/>
      <c r="J180"/>
      <c r="K180"/>
      <c r="L180"/>
      <c r="M180"/>
      <c r="N180" s="84"/>
    </row>
    <row r="181" spans="2:20" s="93" customFormat="1" ht="72" customHeight="1" x14ac:dyDescent="0.25">
      <c r="B181"/>
      <c r="C181"/>
      <c r="D181" s="13"/>
      <c r="E181" s="13"/>
      <c r="F181"/>
      <c r="G181"/>
      <c r="H181"/>
      <c r="I181"/>
      <c r="J181"/>
      <c r="K181"/>
      <c r="L181"/>
      <c r="M181"/>
      <c r="N181" s="84"/>
    </row>
    <row r="182" spans="2:20" s="95" customFormat="1" ht="35.25" customHeight="1" x14ac:dyDescent="0.25">
      <c r="B182"/>
      <c r="C182"/>
      <c r="D182" s="13"/>
      <c r="E182" s="13"/>
      <c r="F182"/>
      <c r="G182"/>
      <c r="H182"/>
      <c r="I182"/>
      <c r="J182"/>
      <c r="K182"/>
      <c r="L182"/>
      <c r="M182"/>
      <c r="N182" s="84"/>
      <c r="O182" s="92"/>
      <c r="P182" s="96"/>
    </row>
    <row r="183" spans="2:20" s="93" customFormat="1" ht="15.75" x14ac:dyDescent="0.25">
      <c r="B183"/>
      <c r="C183"/>
      <c r="D183" s="13"/>
      <c r="E183" s="13"/>
      <c r="F183"/>
      <c r="G183"/>
      <c r="H183"/>
      <c r="I183"/>
      <c r="J183"/>
      <c r="K183"/>
      <c r="L183"/>
      <c r="M183"/>
      <c r="N183" s="84"/>
      <c r="O183" s="99"/>
    </row>
    <row r="184" spans="2:20" x14ac:dyDescent="0.25">
      <c r="O184" s="82"/>
      <c r="P184" s="83"/>
      <c r="T184"/>
    </row>
    <row r="185" spans="2:20" x14ac:dyDescent="0.25">
      <c r="O185" s="82"/>
    </row>
    <row r="186" spans="2:20" x14ac:dyDescent="0.25">
      <c r="T186"/>
    </row>
    <row r="187" spans="2:20" x14ac:dyDescent="0.25">
      <c r="T187"/>
    </row>
    <row r="188" spans="2:20" x14ac:dyDescent="0.25">
      <c r="T188"/>
    </row>
    <row r="189" spans="2:20" x14ac:dyDescent="0.25">
      <c r="T189"/>
    </row>
    <row r="190" spans="2:20" x14ac:dyDescent="0.25">
      <c r="T190"/>
    </row>
    <row r="191" spans="2:20" x14ac:dyDescent="0.25">
      <c r="T191"/>
    </row>
    <row r="192" spans="2:20" x14ac:dyDescent="0.25">
      <c r="T192"/>
    </row>
  </sheetData>
  <mergeCells count="3">
    <mergeCell ref="C4:G4"/>
    <mergeCell ref="B48:F48"/>
    <mergeCell ref="C66:G66"/>
  </mergeCells>
  <phoneticPr fontId="17" type="noConversion"/>
  <pageMargins left="0.70866141732283461" right="0.70866141732283461" top="0.74803149606299213" bottom="0.74803149606299213" header="0.31496062992125984" footer="0.31496062992125984"/>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F9AF-3FAD-466A-BB4F-EED13BA119F1}">
  <dimension ref="A4:H17"/>
  <sheetViews>
    <sheetView workbookViewId="0">
      <selection activeCell="E12" sqref="E12"/>
    </sheetView>
  </sheetViews>
  <sheetFormatPr baseColWidth="10" defaultColWidth="11.42578125" defaultRowHeight="15" x14ac:dyDescent="0.25"/>
  <cols>
    <col min="2" max="2" width="23.7109375" customWidth="1"/>
    <col min="3" max="3" width="14.140625" customWidth="1"/>
    <col min="4" max="4" width="13.140625" customWidth="1"/>
    <col min="5" max="5" width="14.85546875" bestFit="1" customWidth="1"/>
  </cols>
  <sheetData>
    <row r="4" spans="1:8" s="13" customFormat="1" x14ac:dyDescent="0.25">
      <c r="B4" s="13" t="s">
        <v>1104</v>
      </c>
      <c r="C4" s="13" t="s">
        <v>1100</v>
      </c>
      <c r="D4" s="13" t="s">
        <v>1105</v>
      </c>
      <c r="E4" s="13" t="s">
        <v>1106</v>
      </c>
    </row>
    <row r="5" spans="1:8" x14ac:dyDescent="0.25">
      <c r="A5">
        <v>511</v>
      </c>
      <c r="B5" s="52">
        <v>8550</v>
      </c>
      <c r="C5" s="52">
        <f>B5*5%</f>
        <v>427.5</v>
      </c>
      <c r="D5" s="52">
        <f>B5*18%</f>
        <v>1539</v>
      </c>
      <c r="E5" s="52">
        <f>+B5+D5-C5</f>
        <v>9661.5</v>
      </c>
      <c r="F5" s="72"/>
      <c r="H5" s="72">
        <f>+B5+D5</f>
        <v>10089</v>
      </c>
    </row>
    <row r="6" spans="1:8" x14ac:dyDescent="0.25">
      <c r="A6">
        <v>571</v>
      </c>
      <c r="B6" s="52">
        <v>41500</v>
      </c>
      <c r="C6" s="52">
        <f>B6*5%</f>
        <v>2075</v>
      </c>
      <c r="D6" s="52">
        <f>B6*18%</f>
        <v>7470</v>
      </c>
      <c r="E6" s="52">
        <f t="shared" ref="E6:E11" si="0">+B6+D6-C6</f>
        <v>46895</v>
      </c>
      <c r="F6" s="72"/>
      <c r="H6" s="72">
        <f t="shared" ref="H6:H13" si="1">+B6+D6</f>
        <v>48970</v>
      </c>
    </row>
    <row r="7" spans="1:8" x14ac:dyDescent="0.25">
      <c r="A7">
        <v>573</v>
      </c>
      <c r="B7" s="52">
        <v>12725</v>
      </c>
      <c r="C7" s="52">
        <f t="shared" ref="C7:C12" si="2">B7*5%</f>
        <v>636.25</v>
      </c>
      <c r="D7" s="52">
        <f t="shared" ref="D7:D11" si="3">B7*18%</f>
        <v>2290.5</v>
      </c>
      <c r="E7" s="52">
        <f t="shared" si="0"/>
        <v>14379.25</v>
      </c>
      <c r="F7" s="72"/>
      <c r="H7" s="72">
        <f t="shared" si="1"/>
        <v>15015.5</v>
      </c>
    </row>
    <row r="8" spans="1:8" x14ac:dyDescent="0.25">
      <c r="A8">
        <v>576</v>
      </c>
      <c r="B8" s="52">
        <v>21050</v>
      </c>
      <c r="C8" s="52">
        <f t="shared" si="2"/>
        <v>1052.5</v>
      </c>
      <c r="D8" s="52">
        <f t="shared" si="3"/>
        <v>3789</v>
      </c>
      <c r="E8" s="52">
        <f t="shared" si="0"/>
        <v>23786.5</v>
      </c>
      <c r="F8" s="72"/>
      <c r="H8" s="72">
        <f t="shared" si="1"/>
        <v>24839</v>
      </c>
    </row>
    <row r="9" spans="1:8" x14ac:dyDescent="0.25">
      <c r="A9">
        <v>577</v>
      </c>
      <c r="B9" s="52">
        <v>18975</v>
      </c>
      <c r="C9" s="52">
        <f t="shared" si="2"/>
        <v>948.75</v>
      </c>
      <c r="D9" s="52">
        <f t="shared" si="3"/>
        <v>3415.5</v>
      </c>
      <c r="E9" s="52">
        <f t="shared" si="0"/>
        <v>21441.75</v>
      </c>
      <c r="F9" s="72"/>
      <c r="H9" s="72">
        <f t="shared" si="1"/>
        <v>22390.5</v>
      </c>
    </row>
    <row r="10" spans="1:8" x14ac:dyDescent="0.25">
      <c r="A10">
        <v>512</v>
      </c>
      <c r="B10" s="52">
        <v>11450</v>
      </c>
      <c r="C10" s="52">
        <f t="shared" si="2"/>
        <v>572.5</v>
      </c>
      <c r="D10" s="52">
        <f t="shared" si="3"/>
        <v>2061</v>
      </c>
      <c r="E10" s="52">
        <f t="shared" si="0"/>
        <v>12938.5</v>
      </c>
      <c r="F10" s="72"/>
      <c r="H10" s="72">
        <f t="shared" si="1"/>
        <v>13511</v>
      </c>
    </row>
    <row r="11" spans="1:8" x14ac:dyDescent="0.25">
      <c r="A11">
        <v>473</v>
      </c>
      <c r="B11" s="52">
        <v>15750</v>
      </c>
      <c r="C11" s="52">
        <f t="shared" si="2"/>
        <v>787.5</v>
      </c>
      <c r="D11" s="52">
        <f t="shared" si="3"/>
        <v>2835</v>
      </c>
      <c r="E11" s="52">
        <f t="shared" si="0"/>
        <v>17797.5</v>
      </c>
      <c r="F11" s="72"/>
      <c r="H11" s="72">
        <f t="shared" si="1"/>
        <v>18585</v>
      </c>
    </row>
    <row r="12" spans="1:8" x14ac:dyDescent="0.25">
      <c r="B12" s="52">
        <v>92430</v>
      </c>
      <c r="C12" s="52">
        <f t="shared" si="2"/>
        <v>4621.5</v>
      </c>
      <c r="D12" s="52"/>
      <c r="E12" s="52">
        <f>B12-C12</f>
        <v>87808.5</v>
      </c>
      <c r="F12" s="72"/>
      <c r="H12" s="72">
        <f t="shared" si="1"/>
        <v>92430</v>
      </c>
    </row>
    <row r="13" spans="1:8" x14ac:dyDescent="0.25">
      <c r="B13" s="74"/>
      <c r="C13" s="74">
        <f>B13*5%</f>
        <v>0</v>
      </c>
      <c r="D13" s="74">
        <f>B13*18%</f>
        <v>0</v>
      </c>
      <c r="E13" s="52">
        <f>+B13+D13-C13</f>
        <v>0</v>
      </c>
      <c r="F13" s="72"/>
      <c r="H13" s="72">
        <f t="shared" si="1"/>
        <v>0</v>
      </c>
    </row>
    <row r="14" spans="1:8" x14ac:dyDescent="0.25">
      <c r="B14" s="73">
        <f>SUM(B5:B13)</f>
        <v>222430</v>
      </c>
      <c r="C14" s="73">
        <f>SUM(C5:C13)</f>
        <v>11121.5</v>
      </c>
      <c r="D14" s="73">
        <f>SUM(D5:D13)</f>
        <v>23400</v>
      </c>
      <c r="E14" s="73">
        <f>B14+D14-C14</f>
        <v>234708.5</v>
      </c>
      <c r="F14" s="73"/>
      <c r="H14" s="73">
        <f>SUM(H5:H13)</f>
        <v>245830</v>
      </c>
    </row>
    <row r="15" spans="1:8" x14ac:dyDescent="0.25">
      <c r="C15" s="72"/>
      <c r="D15" s="72"/>
      <c r="E15" s="52"/>
    </row>
    <row r="16" spans="1:8" x14ac:dyDescent="0.25">
      <c r="E16" s="73"/>
      <c r="F16" s="72"/>
    </row>
    <row r="17" spans="3:4" x14ac:dyDescent="0.25">
      <c r="C17" s="72">
        <f>+B14+D14</f>
        <v>245830</v>
      </c>
      <c r="D17" s="72">
        <f>+C17-C14</f>
        <v>234708.5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D2F9-5FC3-413C-8C21-266B2C0C70CC}">
  <dimension ref="A1:H1935"/>
  <sheetViews>
    <sheetView view="pageBreakPreview" zoomScale="70" zoomScaleNormal="70" zoomScaleSheetLayoutView="70" workbookViewId="0">
      <selection activeCell="C19" sqref="C18:C19"/>
    </sheetView>
  </sheetViews>
  <sheetFormatPr baseColWidth="10" defaultColWidth="11.42578125" defaultRowHeight="15" x14ac:dyDescent="0.25"/>
  <cols>
    <col min="1" max="1" width="37.42578125" customWidth="1"/>
    <col min="2" max="2" width="26" customWidth="1"/>
    <col min="3" max="3" width="67.42578125" customWidth="1"/>
    <col min="4" max="4" width="144.42578125" bestFit="1" customWidth="1"/>
    <col min="5" max="5" width="37.85546875" style="21" customWidth="1"/>
    <col min="6" max="6" width="37.5703125" customWidth="1"/>
    <col min="7" max="7" width="24.42578125" customWidth="1"/>
    <col min="8" max="8" width="17.5703125" bestFit="1" customWidth="1"/>
    <col min="222" max="222" width="21" customWidth="1"/>
    <col min="223" max="223" width="14.7109375" customWidth="1"/>
    <col min="224" max="224" width="46.5703125" customWidth="1"/>
    <col min="225" max="225" width="59.140625" customWidth="1"/>
    <col min="226" max="226" width="30.140625" customWidth="1"/>
    <col min="227" max="227" width="27" customWidth="1"/>
    <col min="228" max="228" width="22.7109375" customWidth="1"/>
    <col min="478" max="478" width="21" customWidth="1"/>
    <col min="479" max="479" width="14.7109375" customWidth="1"/>
    <col min="480" max="480" width="46.5703125" customWidth="1"/>
    <col min="481" max="481" width="59.140625" customWidth="1"/>
    <col min="482" max="482" width="30.140625" customWidth="1"/>
    <col min="483" max="483" width="27" customWidth="1"/>
    <col min="484" max="484" width="22.7109375" customWidth="1"/>
    <col min="734" max="734" width="21" customWidth="1"/>
    <col min="735" max="735" width="14.7109375" customWidth="1"/>
    <col min="736" max="736" width="46.5703125" customWidth="1"/>
    <col min="737" max="737" width="59.140625" customWidth="1"/>
    <col min="738" max="738" width="30.140625" customWidth="1"/>
    <col min="739" max="739" width="27" customWidth="1"/>
    <col min="740" max="740" width="22.7109375" customWidth="1"/>
    <col min="990" max="990" width="21" customWidth="1"/>
    <col min="991" max="991" width="14.7109375" customWidth="1"/>
    <col min="992" max="992" width="46.5703125" customWidth="1"/>
    <col min="993" max="993" width="59.140625" customWidth="1"/>
    <col min="994" max="994" width="30.140625" customWidth="1"/>
    <col min="995" max="995" width="27" customWidth="1"/>
    <col min="996" max="996" width="22.7109375" customWidth="1"/>
    <col min="1246" max="1246" width="21" customWidth="1"/>
    <col min="1247" max="1247" width="14.7109375" customWidth="1"/>
    <col min="1248" max="1248" width="46.5703125" customWidth="1"/>
    <col min="1249" max="1249" width="59.140625" customWidth="1"/>
    <col min="1250" max="1250" width="30.140625" customWidth="1"/>
    <col min="1251" max="1251" width="27" customWidth="1"/>
    <col min="1252" max="1252" width="22.7109375" customWidth="1"/>
    <col min="1502" max="1502" width="21" customWidth="1"/>
    <col min="1503" max="1503" width="14.7109375" customWidth="1"/>
    <col min="1504" max="1504" width="46.5703125" customWidth="1"/>
    <col min="1505" max="1505" width="59.140625" customWidth="1"/>
    <col min="1506" max="1506" width="30.140625" customWidth="1"/>
    <col min="1507" max="1507" width="27" customWidth="1"/>
    <col min="1508" max="1508" width="22.7109375" customWidth="1"/>
    <col min="1758" max="1758" width="21" customWidth="1"/>
    <col min="1759" max="1759" width="14.7109375" customWidth="1"/>
    <col min="1760" max="1760" width="46.5703125" customWidth="1"/>
    <col min="1761" max="1761" width="59.140625" customWidth="1"/>
    <col min="1762" max="1762" width="30.140625" customWidth="1"/>
    <col min="1763" max="1763" width="27" customWidth="1"/>
    <col min="1764" max="1764" width="22.7109375" customWidth="1"/>
    <col min="2014" max="2014" width="21" customWidth="1"/>
    <col min="2015" max="2015" width="14.7109375" customWidth="1"/>
    <col min="2016" max="2016" width="46.5703125" customWidth="1"/>
    <col min="2017" max="2017" width="59.140625" customWidth="1"/>
    <col min="2018" max="2018" width="30.140625" customWidth="1"/>
    <col min="2019" max="2019" width="27" customWidth="1"/>
    <col min="2020" max="2020" width="22.7109375" customWidth="1"/>
    <col min="2270" max="2270" width="21" customWidth="1"/>
    <col min="2271" max="2271" width="14.7109375" customWidth="1"/>
    <col min="2272" max="2272" width="46.5703125" customWidth="1"/>
    <col min="2273" max="2273" width="59.140625" customWidth="1"/>
    <col min="2274" max="2274" width="30.140625" customWidth="1"/>
    <col min="2275" max="2275" width="27" customWidth="1"/>
    <col min="2276" max="2276" width="22.7109375" customWidth="1"/>
    <col min="2526" max="2526" width="21" customWidth="1"/>
    <col min="2527" max="2527" width="14.7109375" customWidth="1"/>
    <col min="2528" max="2528" width="46.5703125" customWidth="1"/>
    <col min="2529" max="2529" width="59.140625" customWidth="1"/>
    <col min="2530" max="2530" width="30.140625" customWidth="1"/>
    <col min="2531" max="2531" width="27" customWidth="1"/>
    <col min="2532" max="2532" width="22.7109375" customWidth="1"/>
    <col min="2782" max="2782" width="21" customWidth="1"/>
    <col min="2783" max="2783" width="14.7109375" customWidth="1"/>
    <col min="2784" max="2784" width="46.5703125" customWidth="1"/>
    <col min="2785" max="2785" width="59.140625" customWidth="1"/>
    <col min="2786" max="2786" width="30.140625" customWidth="1"/>
    <col min="2787" max="2787" width="27" customWidth="1"/>
    <col min="2788" max="2788" width="22.7109375" customWidth="1"/>
    <col min="3038" max="3038" width="21" customWidth="1"/>
    <col min="3039" max="3039" width="14.7109375" customWidth="1"/>
    <col min="3040" max="3040" width="46.5703125" customWidth="1"/>
    <col min="3041" max="3041" width="59.140625" customWidth="1"/>
    <col min="3042" max="3042" width="30.140625" customWidth="1"/>
    <col min="3043" max="3043" width="27" customWidth="1"/>
    <col min="3044" max="3044" width="22.7109375" customWidth="1"/>
    <col min="3294" max="3294" width="21" customWidth="1"/>
    <col min="3295" max="3295" width="14.7109375" customWidth="1"/>
    <col min="3296" max="3296" width="46.5703125" customWidth="1"/>
    <col min="3297" max="3297" width="59.140625" customWidth="1"/>
    <col min="3298" max="3298" width="30.140625" customWidth="1"/>
    <col min="3299" max="3299" width="27" customWidth="1"/>
    <col min="3300" max="3300" width="22.7109375" customWidth="1"/>
    <col min="3550" max="3550" width="21" customWidth="1"/>
    <col min="3551" max="3551" width="14.7109375" customWidth="1"/>
    <col min="3552" max="3552" width="46.5703125" customWidth="1"/>
    <col min="3553" max="3553" width="59.140625" customWidth="1"/>
    <col min="3554" max="3554" width="30.140625" customWidth="1"/>
    <col min="3555" max="3555" width="27" customWidth="1"/>
    <col min="3556" max="3556" width="22.7109375" customWidth="1"/>
    <col min="3806" max="3806" width="21" customWidth="1"/>
    <col min="3807" max="3807" width="14.7109375" customWidth="1"/>
    <col min="3808" max="3808" width="46.5703125" customWidth="1"/>
    <col min="3809" max="3809" width="59.140625" customWidth="1"/>
    <col min="3810" max="3810" width="30.140625" customWidth="1"/>
    <col min="3811" max="3811" width="27" customWidth="1"/>
    <col min="3812" max="3812" width="22.7109375" customWidth="1"/>
    <col min="4062" max="4062" width="21" customWidth="1"/>
    <col min="4063" max="4063" width="14.7109375" customWidth="1"/>
    <col min="4064" max="4064" width="46.5703125" customWidth="1"/>
    <col min="4065" max="4065" width="59.140625" customWidth="1"/>
    <col min="4066" max="4066" width="30.140625" customWidth="1"/>
    <col min="4067" max="4067" width="27" customWidth="1"/>
    <col min="4068" max="4068" width="22.7109375" customWidth="1"/>
    <col min="4318" max="4318" width="21" customWidth="1"/>
    <col min="4319" max="4319" width="14.7109375" customWidth="1"/>
    <col min="4320" max="4320" width="46.5703125" customWidth="1"/>
    <col min="4321" max="4321" width="59.140625" customWidth="1"/>
    <col min="4322" max="4322" width="30.140625" customWidth="1"/>
    <col min="4323" max="4323" width="27" customWidth="1"/>
    <col min="4324" max="4324" width="22.7109375" customWidth="1"/>
    <col min="4574" max="4574" width="21" customWidth="1"/>
    <col min="4575" max="4575" width="14.7109375" customWidth="1"/>
    <col min="4576" max="4576" width="46.5703125" customWidth="1"/>
    <col min="4577" max="4577" width="59.140625" customWidth="1"/>
    <col min="4578" max="4578" width="30.140625" customWidth="1"/>
    <col min="4579" max="4579" width="27" customWidth="1"/>
    <col min="4580" max="4580" width="22.7109375" customWidth="1"/>
    <col min="4830" max="4830" width="21" customWidth="1"/>
    <col min="4831" max="4831" width="14.7109375" customWidth="1"/>
    <col min="4832" max="4832" width="46.5703125" customWidth="1"/>
    <col min="4833" max="4833" width="59.140625" customWidth="1"/>
    <col min="4834" max="4834" width="30.140625" customWidth="1"/>
    <col min="4835" max="4835" width="27" customWidth="1"/>
    <col min="4836" max="4836" width="22.7109375" customWidth="1"/>
    <col min="5086" max="5086" width="21" customWidth="1"/>
    <col min="5087" max="5087" width="14.7109375" customWidth="1"/>
    <col min="5088" max="5088" width="46.5703125" customWidth="1"/>
    <col min="5089" max="5089" width="59.140625" customWidth="1"/>
    <col min="5090" max="5090" width="30.140625" customWidth="1"/>
    <col min="5091" max="5091" width="27" customWidth="1"/>
    <col min="5092" max="5092" width="22.7109375" customWidth="1"/>
    <col min="5342" max="5342" width="21" customWidth="1"/>
    <col min="5343" max="5343" width="14.7109375" customWidth="1"/>
    <col min="5344" max="5344" width="46.5703125" customWidth="1"/>
    <col min="5345" max="5345" width="59.140625" customWidth="1"/>
    <col min="5346" max="5346" width="30.140625" customWidth="1"/>
    <col min="5347" max="5347" width="27" customWidth="1"/>
    <col min="5348" max="5348" width="22.7109375" customWidth="1"/>
    <col min="5598" max="5598" width="21" customWidth="1"/>
    <col min="5599" max="5599" width="14.7109375" customWidth="1"/>
    <col min="5600" max="5600" width="46.5703125" customWidth="1"/>
    <col min="5601" max="5601" width="59.140625" customWidth="1"/>
    <col min="5602" max="5602" width="30.140625" customWidth="1"/>
    <col min="5603" max="5603" width="27" customWidth="1"/>
    <col min="5604" max="5604" width="22.7109375" customWidth="1"/>
    <col min="5854" max="5854" width="21" customWidth="1"/>
    <col min="5855" max="5855" width="14.7109375" customWidth="1"/>
    <col min="5856" max="5856" width="46.5703125" customWidth="1"/>
    <col min="5857" max="5857" width="59.140625" customWidth="1"/>
    <col min="5858" max="5858" width="30.140625" customWidth="1"/>
    <col min="5859" max="5859" width="27" customWidth="1"/>
    <col min="5860" max="5860" width="22.7109375" customWidth="1"/>
    <col min="6110" max="6110" width="21" customWidth="1"/>
    <col min="6111" max="6111" width="14.7109375" customWidth="1"/>
    <col min="6112" max="6112" width="46.5703125" customWidth="1"/>
    <col min="6113" max="6113" width="59.140625" customWidth="1"/>
    <col min="6114" max="6114" width="30.140625" customWidth="1"/>
    <col min="6115" max="6115" width="27" customWidth="1"/>
    <col min="6116" max="6116" width="22.7109375" customWidth="1"/>
    <col min="6366" max="6366" width="21" customWidth="1"/>
    <col min="6367" max="6367" width="14.7109375" customWidth="1"/>
    <col min="6368" max="6368" width="46.5703125" customWidth="1"/>
    <col min="6369" max="6369" width="59.140625" customWidth="1"/>
    <col min="6370" max="6370" width="30.140625" customWidth="1"/>
    <col min="6371" max="6371" width="27" customWidth="1"/>
    <col min="6372" max="6372" width="22.7109375" customWidth="1"/>
    <col min="6622" max="6622" width="21" customWidth="1"/>
    <col min="6623" max="6623" width="14.7109375" customWidth="1"/>
    <col min="6624" max="6624" width="46.5703125" customWidth="1"/>
    <col min="6625" max="6625" width="59.140625" customWidth="1"/>
    <col min="6626" max="6626" width="30.140625" customWidth="1"/>
    <col min="6627" max="6627" width="27" customWidth="1"/>
    <col min="6628" max="6628" width="22.7109375" customWidth="1"/>
    <col min="6878" max="6878" width="21" customWidth="1"/>
    <col min="6879" max="6879" width="14.7109375" customWidth="1"/>
    <col min="6880" max="6880" width="46.5703125" customWidth="1"/>
    <col min="6881" max="6881" width="59.140625" customWidth="1"/>
    <col min="6882" max="6882" width="30.140625" customWidth="1"/>
    <col min="6883" max="6883" width="27" customWidth="1"/>
    <col min="6884" max="6884" width="22.7109375" customWidth="1"/>
    <col min="7134" max="7134" width="21" customWidth="1"/>
    <col min="7135" max="7135" width="14.7109375" customWidth="1"/>
    <col min="7136" max="7136" width="46.5703125" customWidth="1"/>
    <col min="7137" max="7137" width="59.140625" customWidth="1"/>
    <col min="7138" max="7138" width="30.140625" customWidth="1"/>
    <col min="7139" max="7139" width="27" customWidth="1"/>
    <col min="7140" max="7140" width="22.7109375" customWidth="1"/>
    <col min="7390" max="7390" width="21" customWidth="1"/>
    <col min="7391" max="7391" width="14.7109375" customWidth="1"/>
    <col min="7392" max="7392" width="46.5703125" customWidth="1"/>
    <col min="7393" max="7393" width="59.140625" customWidth="1"/>
    <col min="7394" max="7394" width="30.140625" customWidth="1"/>
    <col min="7395" max="7395" width="27" customWidth="1"/>
    <col min="7396" max="7396" width="22.7109375" customWidth="1"/>
    <col min="7646" max="7646" width="21" customWidth="1"/>
    <col min="7647" max="7647" width="14.7109375" customWidth="1"/>
    <col min="7648" max="7648" width="46.5703125" customWidth="1"/>
    <col min="7649" max="7649" width="59.140625" customWidth="1"/>
    <col min="7650" max="7650" width="30.140625" customWidth="1"/>
    <col min="7651" max="7651" width="27" customWidth="1"/>
    <col min="7652" max="7652" width="22.7109375" customWidth="1"/>
    <col min="7902" max="7902" width="21" customWidth="1"/>
    <col min="7903" max="7903" width="14.7109375" customWidth="1"/>
    <col min="7904" max="7904" width="46.5703125" customWidth="1"/>
    <col min="7905" max="7905" width="59.140625" customWidth="1"/>
    <col min="7906" max="7906" width="30.140625" customWidth="1"/>
    <col min="7907" max="7907" width="27" customWidth="1"/>
    <col min="7908" max="7908" width="22.7109375" customWidth="1"/>
    <col min="8158" max="8158" width="21" customWidth="1"/>
    <col min="8159" max="8159" width="14.7109375" customWidth="1"/>
    <col min="8160" max="8160" width="46.5703125" customWidth="1"/>
    <col min="8161" max="8161" width="59.140625" customWidth="1"/>
    <col min="8162" max="8162" width="30.140625" customWidth="1"/>
    <col min="8163" max="8163" width="27" customWidth="1"/>
    <col min="8164" max="8164" width="22.7109375" customWidth="1"/>
    <col min="8414" max="8414" width="21" customWidth="1"/>
    <col min="8415" max="8415" width="14.7109375" customWidth="1"/>
    <col min="8416" max="8416" width="46.5703125" customWidth="1"/>
    <col min="8417" max="8417" width="59.140625" customWidth="1"/>
    <col min="8418" max="8418" width="30.140625" customWidth="1"/>
    <col min="8419" max="8419" width="27" customWidth="1"/>
    <col min="8420" max="8420" width="22.7109375" customWidth="1"/>
    <col min="8670" max="8670" width="21" customWidth="1"/>
    <col min="8671" max="8671" width="14.7109375" customWidth="1"/>
    <col min="8672" max="8672" width="46.5703125" customWidth="1"/>
    <col min="8673" max="8673" width="59.140625" customWidth="1"/>
    <col min="8674" max="8674" width="30.140625" customWidth="1"/>
    <col min="8675" max="8675" width="27" customWidth="1"/>
    <col min="8676" max="8676" width="22.7109375" customWidth="1"/>
    <col min="8926" max="8926" width="21" customWidth="1"/>
    <col min="8927" max="8927" width="14.7109375" customWidth="1"/>
    <col min="8928" max="8928" width="46.5703125" customWidth="1"/>
    <col min="8929" max="8929" width="59.140625" customWidth="1"/>
    <col min="8930" max="8930" width="30.140625" customWidth="1"/>
    <col min="8931" max="8931" width="27" customWidth="1"/>
    <col min="8932" max="8932" width="22.7109375" customWidth="1"/>
    <col min="9182" max="9182" width="21" customWidth="1"/>
    <col min="9183" max="9183" width="14.7109375" customWidth="1"/>
    <col min="9184" max="9184" width="46.5703125" customWidth="1"/>
    <col min="9185" max="9185" width="59.140625" customWidth="1"/>
    <col min="9186" max="9186" width="30.140625" customWidth="1"/>
    <col min="9187" max="9187" width="27" customWidth="1"/>
    <col min="9188" max="9188" width="22.7109375" customWidth="1"/>
    <col min="9438" max="9438" width="21" customWidth="1"/>
    <col min="9439" max="9439" width="14.7109375" customWidth="1"/>
    <col min="9440" max="9440" width="46.5703125" customWidth="1"/>
    <col min="9441" max="9441" width="59.140625" customWidth="1"/>
    <col min="9442" max="9442" width="30.140625" customWidth="1"/>
    <col min="9443" max="9443" width="27" customWidth="1"/>
    <col min="9444" max="9444" width="22.7109375" customWidth="1"/>
    <col min="9694" max="9694" width="21" customWidth="1"/>
    <col min="9695" max="9695" width="14.7109375" customWidth="1"/>
    <col min="9696" max="9696" width="46.5703125" customWidth="1"/>
    <col min="9697" max="9697" width="59.140625" customWidth="1"/>
    <col min="9698" max="9698" width="30.140625" customWidth="1"/>
    <col min="9699" max="9699" width="27" customWidth="1"/>
    <col min="9700" max="9700" width="22.7109375" customWidth="1"/>
    <col min="9950" max="9950" width="21" customWidth="1"/>
    <col min="9951" max="9951" width="14.7109375" customWidth="1"/>
    <col min="9952" max="9952" width="46.5703125" customWidth="1"/>
    <col min="9953" max="9953" width="59.140625" customWidth="1"/>
    <col min="9954" max="9954" width="30.140625" customWidth="1"/>
    <col min="9955" max="9955" width="27" customWidth="1"/>
    <col min="9956" max="9956" width="22.7109375" customWidth="1"/>
    <col min="10206" max="10206" width="21" customWidth="1"/>
    <col min="10207" max="10207" width="14.7109375" customWidth="1"/>
    <col min="10208" max="10208" width="46.5703125" customWidth="1"/>
    <col min="10209" max="10209" width="59.140625" customWidth="1"/>
    <col min="10210" max="10210" width="30.140625" customWidth="1"/>
    <col min="10211" max="10211" width="27" customWidth="1"/>
    <col min="10212" max="10212" width="22.7109375" customWidth="1"/>
    <col min="10462" max="10462" width="21" customWidth="1"/>
    <col min="10463" max="10463" width="14.7109375" customWidth="1"/>
    <col min="10464" max="10464" width="46.5703125" customWidth="1"/>
    <col min="10465" max="10465" width="59.140625" customWidth="1"/>
    <col min="10466" max="10466" width="30.140625" customWidth="1"/>
    <col min="10467" max="10467" width="27" customWidth="1"/>
    <col min="10468" max="10468" width="22.7109375" customWidth="1"/>
    <col min="10718" max="10718" width="21" customWidth="1"/>
    <col min="10719" max="10719" width="14.7109375" customWidth="1"/>
    <col min="10720" max="10720" width="46.5703125" customWidth="1"/>
    <col min="10721" max="10721" width="59.140625" customWidth="1"/>
    <col min="10722" max="10722" width="30.140625" customWidth="1"/>
    <col min="10723" max="10723" width="27" customWidth="1"/>
    <col min="10724" max="10724" width="22.7109375" customWidth="1"/>
    <col min="10974" max="10974" width="21" customWidth="1"/>
    <col min="10975" max="10975" width="14.7109375" customWidth="1"/>
    <col min="10976" max="10976" width="46.5703125" customWidth="1"/>
    <col min="10977" max="10977" width="59.140625" customWidth="1"/>
    <col min="10978" max="10978" width="30.140625" customWidth="1"/>
    <col min="10979" max="10979" width="27" customWidth="1"/>
    <col min="10980" max="10980" width="22.7109375" customWidth="1"/>
    <col min="11230" max="11230" width="21" customWidth="1"/>
    <col min="11231" max="11231" width="14.7109375" customWidth="1"/>
    <col min="11232" max="11232" width="46.5703125" customWidth="1"/>
    <col min="11233" max="11233" width="59.140625" customWidth="1"/>
    <col min="11234" max="11234" width="30.140625" customWidth="1"/>
    <col min="11235" max="11235" width="27" customWidth="1"/>
    <col min="11236" max="11236" width="22.7109375" customWidth="1"/>
    <col min="11486" max="11486" width="21" customWidth="1"/>
    <col min="11487" max="11487" width="14.7109375" customWidth="1"/>
    <col min="11488" max="11488" width="46.5703125" customWidth="1"/>
    <col min="11489" max="11489" width="59.140625" customWidth="1"/>
    <col min="11490" max="11490" width="30.140625" customWidth="1"/>
    <col min="11491" max="11491" width="27" customWidth="1"/>
    <col min="11492" max="11492" width="22.7109375" customWidth="1"/>
    <col min="11742" max="11742" width="21" customWidth="1"/>
    <col min="11743" max="11743" width="14.7109375" customWidth="1"/>
    <col min="11744" max="11744" width="46.5703125" customWidth="1"/>
    <col min="11745" max="11745" width="59.140625" customWidth="1"/>
    <col min="11746" max="11746" width="30.140625" customWidth="1"/>
    <col min="11747" max="11747" width="27" customWidth="1"/>
    <col min="11748" max="11748" width="22.7109375" customWidth="1"/>
    <col min="11998" max="11998" width="21" customWidth="1"/>
    <col min="11999" max="11999" width="14.7109375" customWidth="1"/>
    <col min="12000" max="12000" width="46.5703125" customWidth="1"/>
    <col min="12001" max="12001" width="59.140625" customWidth="1"/>
    <col min="12002" max="12002" width="30.140625" customWidth="1"/>
    <col min="12003" max="12003" width="27" customWidth="1"/>
    <col min="12004" max="12004" width="22.7109375" customWidth="1"/>
    <col min="12254" max="12254" width="21" customWidth="1"/>
    <col min="12255" max="12255" width="14.7109375" customWidth="1"/>
    <col min="12256" max="12256" width="46.5703125" customWidth="1"/>
    <col min="12257" max="12257" width="59.140625" customWidth="1"/>
    <col min="12258" max="12258" width="30.140625" customWidth="1"/>
    <col min="12259" max="12259" width="27" customWidth="1"/>
    <col min="12260" max="12260" width="22.7109375" customWidth="1"/>
    <col min="12510" max="12510" width="21" customWidth="1"/>
    <col min="12511" max="12511" width="14.7109375" customWidth="1"/>
    <col min="12512" max="12512" width="46.5703125" customWidth="1"/>
    <col min="12513" max="12513" width="59.140625" customWidth="1"/>
    <col min="12514" max="12514" width="30.140625" customWidth="1"/>
    <col min="12515" max="12515" width="27" customWidth="1"/>
    <col min="12516" max="12516" width="22.7109375" customWidth="1"/>
    <col min="12766" max="12766" width="21" customWidth="1"/>
    <col min="12767" max="12767" width="14.7109375" customWidth="1"/>
    <col min="12768" max="12768" width="46.5703125" customWidth="1"/>
    <col min="12769" max="12769" width="59.140625" customWidth="1"/>
    <col min="12770" max="12770" width="30.140625" customWidth="1"/>
    <col min="12771" max="12771" width="27" customWidth="1"/>
    <col min="12772" max="12772" width="22.7109375" customWidth="1"/>
    <col min="13022" max="13022" width="21" customWidth="1"/>
    <col min="13023" max="13023" width="14.7109375" customWidth="1"/>
    <col min="13024" max="13024" width="46.5703125" customWidth="1"/>
    <col min="13025" max="13025" width="59.140625" customWidth="1"/>
    <col min="13026" max="13026" width="30.140625" customWidth="1"/>
    <col min="13027" max="13027" width="27" customWidth="1"/>
    <col min="13028" max="13028" width="22.7109375" customWidth="1"/>
    <col min="13278" max="13278" width="21" customWidth="1"/>
    <col min="13279" max="13279" width="14.7109375" customWidth="1"/>
    <col min="13280" max="13280" width="46.5703125" customWidth="1"/>
    <col min="13281" max="13281" width="59.140625" customWidth="1"/>
    <col min="13282" max="13282" width="30.140625" customWidth="1"/>
    <col min="13283" max="13283" width="27" customWidth="1"/>
    <col min="13284" max="13284" width="22.7109375" customWidth="1"/>
    <col min="13534" max="13534" width="21" customWidth="1"/>
    <col min="13535" max="13535" width="14.7109375" customWidth="1"/>
    <col min="13536" max="13536" width="46.5703125" customWidth="1"/>
    <col min="13537" max="13537" width="59.140625" customWidth="1"/>
    <col min="13538" max="13538" width="30.140625" customWidth="1"/>
    <col min="13539" max="13539" width="27" customWidth="1"/>
    <col min="13540" max="13540" width="22.7109375" customWidth="1"/>
    <col min="13790" max="13790" width="21" customWidth="1"/>
    <col min="13791" max="13791" width="14.7109375" customWidth="1"/>
    <col min="13792" max="13792" width="46.5703125" customWidth="1"/>
    <col min="13793" max="13793" width="59.140625" customWidth="1"/>
    <col min="13794" max="13794" width="30.140625" customWidth="1"/>
    <col min="13795" max="13795" width="27" customWidth="1"/>
    <col min="13796" max="13796" width="22.7109375" customWidth="1"/>
    <col min="14046" max="14046" width="21" customWidth="1"/>
    <col min="14047" max="14047" width="14.7109375" customWidth="1"/>
    <col min="14048" max="14048" width="46.5703125" customWidth="1"/>
    <col min="14049" max="14049" width="59.140625" customWidth="1"/>
    <col min="14050" max="14050" width="30.140625" customWidth="1"/>
    <col min="14051" max="14051" width="27" customWidth="1"/>
    <col min="14052" max="14052" width="22.7109375" customWidth="1"/>
    <col min="14302" max="14302" width="21" customWidth="1"/>
    <col min="14303" max="14303" width="14.7109375" customWidth="1"/>
    <col min="14304" max="14304" width="46.5703125" customWidth="1"/>
    <col min="14305" max="14305" width="59.140625" customWidth="1"/>
    <col min="14306" max="14306" width="30.140625" customWidth="1"/>
    <col min="14307" max="14307" width="27" customWidth="1"/>
    <col min="14308" max="14308" width="22.7109375" customWidth="1"/>
    <col min="14558" max="14558" width="21" customWidth="1"/>
    <col min="14559" max="14559" width="14.7109375" customWidth="1"/>
    <col min="14560" max="14560" width="46.5703125" customWidth="1"/>
    <col min="14561" max="14561" width="59.140625" customWidth="1"/>
    <col min="14562" max="14562" width="30.140625" customWidth="1"/>
    <col min="14563" max="14563" width="27" customWidth="1"/>
    <col min="14564" max="14564" width="22.7109375" customWidth="1"/>
    <col min="14814" max="14814" width="21" customWidth="1"/>
    <col min="14815" max="14815" width="14.7109375" customWidth="1"/>
    <col min="14816" max="14816" width="46.5703125" customWidth="1"/>
    <col min="14817" max="14817" width="59.140625" customWidth="1"/>
    <col min="14818" max="14818" width="30.140625" customWidth="1"/>
    <col min="14819" max="14819" width="27" customWidth="1"/>
    <col min="14820" max="14820" width="22.7109375" customWidth="1"/>
    <col min="15070" max="15070" width="21" customWidth="1"/>
    <col min="15071" max="15071" width="14.7109375" customWidth="1"/>
    <col min="15072" max="15072" width="46.5703125" customWidth="1"/>
    <col min="15073" max="15073" width="59.140625" customWidth="1"/>
    <col min="15074" max="15074" width="30.140625" customWidth="1"/>
    <col min="15075" max="15075" width="27" customWidth="1"/>
    <col min="15076" max="15076" width="22.7109375" customWidth="1"/>
    <col min="15326" max="15326" width="21" customWidth="1"/>
    <col min="15327" max="15327" width="14.7109375" customWidth="1"/>
    <col min="15328" max="15328" width="46.5703125" customWidth="1"/>
    <col min="15329" max="15329" width="59.140625" customWidth="1"/>
    <col min="15330" max="15330" width="30.140625" customWidth="1"/>
    <col min="15331" max="15331" width="27" customWidth="1"/>
    <col min="15332" max="15332" width="22.7109375" customWidth="1"/>
    <col min="15582" max="15582" width="21" customWidth="1"/>
    <col min="15583" max="15583" width="14.7109375" customWidth="1"/>
    <col min="15584" max="15584" width="46.5703125" customWidth="1"/>
    <col min="15585" max="15585" width="59.140625" customWidth="1"/>
    <col min="15586" max="15586" width="30.140625" customWidth="1"/>
    <col min="15587" max="15587" width="27" customWidth="1"/>
    <col min="15588" max="15588" width="22.7109375" customWidth="1"/>
    <col min="15838" max="15838" width="21" customWidth="1"/>
    <col min="15839" max="15839" width="14.7109375" customWidth="1"/>
    <col min="15840" max="15840" width="46.5703125" customWidth="1"/>
    <col min="15841" max="15841" width="59.140625" customWidth="1"/>
    <col min="15842" max="15842" width="30.140625" customWidth="1"/>
    <col min="15843" max="15843" width="27" customWidth="1"/>
    <col min="15844" max="15844" width="22.7109375" customWidth="1"/>
    <col min="16094" max="16094" width="21" customWidth="1"/>
    <col min="16095" max="16095" width="14.7109375" customWidth="1"/>
    <col min="16096" max="16096" width="46.5703125" customWidth="1"/>
    <col min="16097" max="16097" width="59.140625" customWidth="1"/>
    <col min="16098" max="16098" width="30.140625" customWidth="1"/>
    <col min="16099" max="16099" width="27" customWidth="1"/>
    <col min="16100" max="16100" width="22.7109375" customWidth="1"/>
  </cols>
  <sheetData>
    <row r="1" spans="1:8" ht="15" customHeight="1" x14ac:dyDescent="0.25">
      <c r="A1" s="1"/>
      <c r="B1" s="1"/>
      <c r="C1" s="1"/>
      <c r="D1" s="1"/>
      <c r="E1" s="1"/>
    </row>
    <row r="2" spans="1:8" ht="15" customHeight="1" x14ac:dyDescent="0.25">
      <c r="A2" s="217" t="s">
        <v>0</v>
      </c>
      <c r="B2" s="217"/>
      <c r="C2" s="217"/>
      <c r="D2" s="217"/>
      <c r="E2" s="217"/>
    </row>
    <row r="3" spans="1:8" ht="15" customHeight="1" x14ac:dyDescent="0.25">
      <c r="A3" s="217"/>
      <c r="B3" s="217"/>
      <c r="C3" s="217"/>
      <c r="D3" s="217"/>
      <c r="E3" s="217"/>
    </row>
    <row r="4" spans="1:8" ht="15" customHeight="1" x14ac:dyDescent="0.25">
      <c r="A4" s="217"/>
      <c r="B4" s="217"/>
      <c r="C4" s="217"/>
      <c r="D4" s="217"/>
      <c r="E4" s="217"/>
    </row>
    <row r="5" spans="1:8" ht="14.25" customHeight="1" x14ac:dyDescent="0.25">
      <c r="A5" s="217"/>
      <c r="B5" s="217"/>
      <c r="C5" s="217"/>
      <c r="D5" s="217"/>
      <c r="E5" s="217"/>
      <c r="F5" s="38"/>
    </row>
    <row r="6" spans="1:8" ht="41.25" customHeight="1" x14ac:dyDescent="0.25">
      <c r="A6" s="218" t="s">
        <v>1107</v>
      </c>
      <c r="B6" s="218"/>
      <c r="C6" s="218"/>
      <c r="D6" s="218"/>
      <c r="E6" s="218"/>
      <c r="F6" s="39"/>
    </row>
    <row r="7" spans="1:8" s="4" customFormat="1" ht="47.25" customHeight="1" x14ac:dyDescent="0.25">
      <c r="A7" s="2" t="s">
        <v>2</v>
      </c>
      <c r="B7" s="2" t="s">
        <v>3</v>
      </c>
      <c r="C7" s="2" t="s">
        <v>4</v>
      </c>
      <c r="D7" s="2" t="s">
        <v>5</v>
      </c>
      <c r="E7" s="3" t="s">
        <v>6</v>
      </c>
      <c r="F7" s="27" t="s">
        <v>7</v>
      </c>
      <c r="G7" s="27" t="s">
        <v>8</v>
      </c>
      <c r="H7" s="27" t="s">
        <v>9</v>
      </c>
    </row>
    <row r="8" spans="1:8" s="10" customFormat="1" ht="19.5" customHeight="1" x14ac:dyDescent="0.25">
      <c r="A8" s="35" t="s">
        <v>1108</v>
      </c>
      <c r="B8" s="36">
        <v>44287</v>
      </c>
      <c r="C8" s="35" t="s">
        <v>1109</v>
      </c>
      <c r="D8" s="35" t="s">
        <v>1110</v>
      </c>
      <c r="E8" s="37">
        <v>4568</v>
      </c>
      <c r="F8" s="28"/>
      <c r="G8" s="29"/>
      <c r="H8" s="29"/>
    </row>
    <row r="9" spans="1:8" s="10" customFormat="1" ht="19.5" customHeight="1" x14ac:dyDescent="0.25">
      <c r="A9" s="35" t="s">
        <v>1111</v>
      </c>
      <c r="B9" s="36">
        <v>44314</v>
      </c>
      <c r="C9" s="35" t="s">
        <v>455</v>
      </c>
      <c r="D9" s="35" t="s">
        <v>783</v>
      </c>
      <c r="E9" s="37">
        <v>29500</v>
      </c>
      <c r="F9" s="28"/>
      <c r="G9" s="29"/>
      <c r="H9" s="29"/>
    </row>
    <row r="10" spans="1:8" s="10" customFormat="1" ht="16.5" customHeight="1" x14ac:dyDescent="0.25">
      <c r="A10" s="35" t="s">
        <v>1112</v>
      </c>
      <c r="B10" s="36">
        <v>44321</v>
      </c>
      <c r="C10" s="35" t="s">
        <v>1113</v>
      </c>
      <c r="D10" s="35" t="s">
        <v>1114</v>
      </c>
      <c r="E10" s="37">
        <v>649071.38</v>
      </c>
      <c r="F10" s="28"/>
      <c r="G10" s="29"/>
      <c r="H10" s="29"/>
    </row>
    <row r="11" spans="1:8" s="10" customFormat="1" ht="19.5" customHeight="1" x14ac:dyDescent="0.25">
      <c r="A11" s="35" t="s">
        <v>1115</v>
      </c>
      <c r="B11" s="36">
        <v>44333</v>
      </c>
      <c r="C11" s="35" t="s">
        <v>1113</v>
      </c>
      <c r="D11" s="35" t="s">
        <v>1116</v>
      </c>
      <c r="E11" s="37">
        <v>214628.17</v>
      </c>
      <c r="F11" s="28"/>
      <c r="G11" s="29"/>
      <c r="H11" s="29"/>
    </row>
    <row r="12" spans="1:8" s="10" customFormat="1" ht="19.5" customHeight="1" x14ac:dyDescent="0.25">
      <c r="A12" s="35" t="s">
        <v>232</v>
      </c>
      <c r="B12" s="36">
        <v>44334</v>
      </c>
      <c r="C12" s="35" t="s">
        <v>1117</v>
      </c>
      <c r="D12" s="35" t="s">
        <v>1118</v>
      </c>
      <c r="E12" s="37">
        <v>29913</v>
      </c>
      <c r="F12" s="28"/>
      <c r="G12" s="29"/>
      <c r="H12" s="29"/>
    </row>
    <row r="13" spans="1:8" s="10" customFormat="1" ht="19.5" customHeight="1" x14ac:dyDescent="0.25">
      <c r="A13" s="35" t="s">
        <v>1119</v>
      </c>
      <c r="B13" s="36">
        <v>44195</v>
      </c>
      <c r="C13" s="35" t="s">
        <v>253</v>
      </c>
      <c r="D13" s="35" t="s">
        <v>1120</v>
      </c>
      <c r="E13" s="37">
        <v>17409.509999999998</v>
      </c>
      <c r="F13" s="28"/>
      <c r="G13" s="29"/>
      <c r="H13" s="31"/>
    </row>
    <row r="14" spans="1:8" s="10" customFormat="1" ht="19.5" customHeight="1" x14ac:dyDescent="0.25">
      <c r="A14" s="35" t="s">
        <v>1121</v>
      </c>
      <c r="B14" s="36">
        <v>44195</v>
      </c>
      <c r="C14" s="35" t="s">
        <v>253</v>
      </c>
      <c r="D14" s="35" t="s">
        <v>1120</v>
      </c>
      <c r="E14" s="37">
        <v>141694.63</v>
      </c>
      <c r="F14" s="28"/>
      <c r="G14" s="29"/>
      <c r="H14" s="29"/>
    </row>
    <row r="15" spans="1:8" s="10" customFormat="1" ht="19.5" customHeight="1" x14ac:dyDescent="0.25">
      <c r="A15" s="35" t="s">
        <v>1122</v>
      </c>
      <c r="B15" s="36">
        <v>44195</v>
      </c>
      <c r="C15" s="35" t="s">
        <v>253</v>
      </c>
      <c r="D15" s="35" t="s">
        <v>1120</v>
      </c>
      <c r="E15" s="37">
        <v>38026.06</v>
      </c>
      <c r="F15" s="28"/>
      <c r="G15" s="29"/>
      <c r="H15" s="31"/>
    </row>
    <row r="16" spans="1:8" s="10" customFormat="1" ht="19.5" customHeight="1" x14ac:dyDescent="0.25">
      <c r="A16" s="35" t="s">
        <v>1123</v>
      </c>
      <c r="B16" s="36">
        <v>44195</v>
      </c>
      <c r="C16" s="35" t="s">
        <v>253</v>
      </c>
      <c r="D16" s="35" t="s">
        <v>1120</v>
      </c>
      <c r="E16" s="37">
        <v>19446.400000000001</v>
      </c>
      <c r="F16" s="30"/>
      <c r="G16" s="29"/>
      <c r="H16" s="31"/>
    </row>
    <row r="17" spans="1:8" s="10" customFormat="1" ht="19.5" customHeight="1" x14ac:dyDescent="0.25">
      <c r="A17" s="35" t="s">
        <v>1124</v>
      </c>
      <c r="B17" s="36">
        <v>44195</v>
      </c>
      <c r="C17" s="35" t="s">
        <v>253</v>
      </c>
      <c r="D17" s="35" t="s">
        <v>1120</v>
      </c>
      <c r="E17" s="37">
        <v>23374.07</v>
      </c>
      <c r="F17" s="28"/>
      <c r="G17" s="29"/>
      <c r="H17" s="31"/>
    </row>
    <row r="18" spans="1:8" s="10" customFormat="1" ht="19.5" customHeight="1" x14ac:dyDescent="0.25">
      <c r="A18" s="35" t="s">
        <v>1125</v>
      </c>
      <c r="B18" s="36">
        <v>44195</v>
      </c>
      <c r="C18" s="35" t="s">
        <v>253</v>
      </c>
      <c r="D18" s="35" t="s">
        <v>1120</v>
      </c>
      <c r="E18" s="37">
        <v>34994.269999999997</v>
      </c>
      <c r="F18" s="28"/>
      <c r="G18" s="29"/>
      <c r="H18" s="31"/>
    </row>
    <row r="19" spans="1:8" s="10" customFormat="1" ht="19.5" customHeight="1" x14ac:dyDescent="0.25">
      <c r="A19" s="35" t="s">
        <v>1126</v>
      </c>
      <c r="B19" s="36">
        <v>44195</v>
      </c>
      <c r="C19" s="35" t="s">
        <v>253</v>
      </c>
      <c r="D19" s="35" t="s">
        <v>1120</v>
      </c>
      <c r="E19" s="37">
        <v>18156.09</v>
      </c>
      <c r="F19" s="28"/>
      <c r="G19" s="29"/>
      <c r="H19" s="31"/>
    </row>
    <row r="20" spans="1:8" s="10" customFormat="1" ht="19.5" customHeight="1" x14ac:dyDescent="0.25">
      <c r="A20" s="35" t="s">
        <v>1127</v>
      </c>
      <c r="B20" s="36">
        <v>44195</v>
      </c>
      <c r="C20" s="35" t="s">
        <v>253</v>
      </c>
      <c r="D20" s="35" t="s">
        <v>1120</v>
      </c>
      <c r="E20" s="37">
        <v>25425.33</v>
      </c>
      <c r="F20" s="28"/>
      <c r="G20" s="29"/>
      <c r="H20" s="31"/>
    </row>
    <row r="21" spans="1:8" s="10" customFormat="1" ht="19.5" customHeight="1" x14ac:dyDescent="0.25">
      <c r="A21" s="35" t="s">
        <v>1128</v>
      </c>
      <c r="B21" s="36">
        <v>44195</v>
      </c>
      <c r="C21" s="35" t="s">
        <v>253</v>
      </c>
      <c r="D21" s="35" t="s">
        <v>1120</v>
      </c>
      <c r="E21" s="37">
        <v>189382.48</v>
      </c>
      <c r="F21" s="28"/>
      <c r="G21" s="29"/>
      <c r="H21" s="31"/>
    </row>
    <row r="22" spans="1:8" s="10" customFormat="1" ht="19.5" customHeight="1" x14ac:dyDescent="0.25">
      <c r="A22" s="35" t="s">
        <v>1129</v>
      </c>
      <c r="B22" s="36">
        <v>44195</v>
      </c>
      <c r="C22" s="35" t="s">
        <v>253</v>
      </c>
      <c r="D22" s="35" t="s">
        <v>1120</v>
      </c>
      <c r="E22" s="37">
        <v>220851.36</v>
      </c>
      <c r="F22" s="28"/>
      <c r="G22" s="29"/>
      <c r="H22" s="31"/>
    </row>
    <row r="23" spans="1:8" s="10" customFormat="1" ht="19.5" customHeight="1" x14ac:dyDescent="0.25">
      <c r="A23" s="35" t="s">
        <v>1130</v>
      </c>
      <c r="B23" s="36">
        <v>44263</v>
      </c>
      <c r="C23" s="35" t="s">
        <v>253</v>
      </c>
      <c r="D23" s="35" t="s">
        <v>1131</v>
      </c>
      <c r="E23" s="37">
        <v>19581.57</v>
      </c>
      <c r="F23" s="28"/>
      <c r="G23" s="29"/>
      <c r="H23" s="50"/>
    </row>
    <row r="24" spans="1:8" s="10" customFormat="1" ht="19.5" customHeight="1" x14ac:dyDescent="0.25">
      <c r="A24" s="35" t="s">
        <v>1132</v>
      </c>
      <c r="B24" s="36">
        <v>44263</v>
      </c>
      <c r="C24" s="35" t="s">
        <v>253</v>
      </c>
      <c r="D24" s="35" t="s">
        <v>1131</v>
      </c>
      <c r="E24" s="37">
        <v>50586.49</v>
      </c>
      <c r="F24" s="28"/>
      <c r="G24" s="29"/>
      <c r="H24" s="28"/>
    </row>
    <row r="25" spans="1:8" s="10" customFormat="1" ht="19.5" customHeight="1" x14ac:dyDescent="0.25">
      <c r="A25" s="35" t="s">
        <v>1133</v>
      </c>
      <c r="B25" s="36">
        <v>44263</v>
      </c>
      <c r="C25" s="35" t="s">
        <v>253</v>
      </c>
      <c r="D25" s="35" t="s">
        <v>1131</v>
      </c>
      <c r="E25" s="37">
        <v>36645.21</v>
      </c>
      <c r="F25" s="28"/>
      <c r="G25" s="29"/>
      <c r="H25" s="28"/>
    </row>
    <row r="26" spans="1:8" s="10" customFormat="1" ht="19.5" customHeight="1" x14ac:dyDescent="0.25">
      <c r="A26" s="35" t="s">
        <v>1134</v>
      </c>
      <c r="B26" s="36">
        <v>44263</v>
      </c>
      <c r="C26" s="35" t="s">
        <v>253</v>
      </c>
      <c r="D26" s="35" t="s">
        <v>1131</v>
      </c>
      <c r="E26" s="37">
        <v>22241.27</v>
      </c>
      <c r="F26" s="28"/>
      <c r="G26" s="29"/>
      <c r="H26" s="28"/>
    </row>
    <row r="27" spans="1:8" s="10" customFormat="1" ht="19.5" customHeight="1" x14ac:dyDescent="0.25">
      <c r="A27" s="35" t="s">
        <v>1135</v>
      </c>
      <c r="B27" s="36">
        <v>44263</v>
      </c>
      <c r="C27" s="35" t="s">
        <v>253</v>
      </c>
      <c r="D27" s="35" t="s">
        <v>1131</v>
      </c>
      <c r="E27" s="37">
        <v>56781.26</v>
      </c>
      <c r="F27" s="28"/>
      <c r="G27" s="29"/>
      <c r="H27" s="28"/>
    </row>
    <row r="28" spans="1:8" s="10" customFormat="1" ht="19.5" customHeight="1" x14ac:dyDescent="0.25">
      <c r="A28" s="35" t="s">
        <v>1136</v>
      </c>
      <c r="B28" s="36">
        <v>44263</v>
      </c>
      <c r="C28" s="35" t="s">
        <v>253</v>
      </c>
      <c r="D28" s="35" t="s">
        <v>1131</v>
      </c>
      <c r="E28" s="37">
        <v>31070.62</v>
      </c>
      <c r="F28" s="28"/>
      <c r="G28" s="29"/>
      <c r="H28" s="28"/>
    </row>
    <row r="29" spans="1:8" s="10" customFormat="1" ht="19.5" customHeight="1" x14ac:dyDescent="0.25">
      <c r="A29" s="35" t="s">
        <v>1137</v>
      </c>
      <c r="B29" s="36">
        <v>44263</v>
      </c>
      <c r="C29" s="35" t="s">
        <v>253</v>
      </c>
      <c r="D29" s="35" t="s">
        <v>1131</v>
      </c>
      <c r="E29" s="37">
        <v>25262.07</v>
      </c>
      <c r="F29" s="28"/>
      <c r="G29" s="29"/>
      <c r="H29" s="28"/>
    </row>
    <row r="30" spans="1:8" s="10" customFormat="1" ht="19.5" customHeight="1" x14ac:dyDescent="0.25">
      <c r="A30" s="35" t="s">
        <v>1138</v>
      </c>
      <c r="B30" s="36">
        <v>44263</v>
      </c>
      <c r="C30" s="35" t="s">
        <v>253</v>
      </c>
      <c r="D30" s="35" t="s">
        <v>1131</v>
      </c>
      <c r="E30" s="37">
        <v>24251.1</v>
      </c>
      <c r="F30" s="28"/>
      <c r="G30" s="29"/>
      <c r="H30" s="28"/>
    </row>
    <row r="31" spans="1:8" s="10" customFormat="1" ht="19.5" customHeight="1" x14ac:dyDescent="0.25">
      <c r="A31" s="35" t="s">
        <v>1139</v>
      </c>
      <c r="B31" s="36">
        <v>44263</v>
      </c>
      <c r="C31" s="35" t="s">
        <v>253</v>
      </c>
      <c r="D31" s="35" t="s">
        <v>1131</v>
      </c>
      <c r="E31" s="37">
        <v>42013.97</v>
      </c>
      <c r="F31" s="28"/>
      <c r="G31" s="29"/>
      <c r="H31" s="28"/>
    </row>
    <row r="32" spans="1:8" s="10" customFormat="1" ht="19.5" customHeight="1" x14ac:dyDescent="0.25">
      <c r="A32" s="35" t="s">
        <v>1140</v>
      </c>
      <c r="B32" s="36">
        <v>44263</v>
      </c>
      <c r="C32" s="35" t="s">
        <v>253</v>
      </c>
      <c r="D32" s="35" t="s">
        <v>1131</v>
      </c>
      <c r="E32" s="37">
        <v>106386.1</v>
      </c>
      <c r="F32" s="28"/>
      <c r="G32" s="29"/>
      <c r="H32" s="28"/>
    </row>
    <row r="33" spans="1:8" s="10" customFormat="1" ht="19.5" customHeight="1" x14ac:dyDescent="0.25">
      <c r="A33" s="35" t="s">
        <v>1141</v>
      </c>
      <c r="B33" s="36">
        <v>44263</v>
      </c>
      <c r="C33" s="35" t="s">
        <v>253</v>
      </c>
      <c r="D33" s="35" t="s">
        <v>1120</v>
      </c>
      <c r="E33" s="37">
        <v>61655.37</v>
      </c>
      <c r="F33" s="28"/>
      <c r="G33" s="29"/>
      <c r="H33" s="28"/>
    </row>
    <row r="34" spans="1:8" s="10" customFormat="1" ht="19.5" customHeight="1" x14ac:dyDescent="0.25">
      <c r="A34" s="35" t="s">
        <v>1142</v>
      </c>
      <c r="B34" s="36">
        <v>44263</v>
      </c>
      <c r="C34" s="35" t="s">
        <v>253</v>
      </c>
      <c r="D34" s="35" t="s">
        <v>1120</v>
      </c>
      <c r="E34" s="37">
        <v>92854.74</v>
      </c>
      <c r="F34" s="28"/>
      <c r="G34" s="29"/>
      <c r="H34" s="28"/>
    </row>
    <row r="35" spans="1:8" s="10" customFormat="1" ht="19.5" customHeight="1" x14ac:dyDescent="0.25">
      <c r="A35" s="35" t="s">
        <v>1143</v>
      </c>
      <c r="B35" s="36">
        <v>44263</v>
      </c>
      <c r="C35" s="35" t="s">
        <v>253</v>
      </c>
      <c r="D35" s="35" t="s">
        <v>1120</v>
      </c>
      <c r="E35" s="37">
        <v>39828.5</v>
      </c>
      <c r="F35" s="28"/>
      <c r="G35" s="29"/>
      <c r="H35" s="28"/>
    </row>
    <row r="36" spans="1:8" s="10" customFormat="1" ht="19.5" customHeight="1" x14ac:dyDescent="0.25">
      <c r="A36" s="35" t="s">
        <v>1144</v>
      </c>
      <c r="B36" s="36">
        <v>44263</v>
      </c>
      <c r="C36" s="35" t="s">
        <v>253</v>
      </c>
      <c r="D36" s="35" t="s">
        <v>1120</v>
      </c>
      <c r="E36" s="37">
        <v>21401.18</v>
      </c>
      <c r="F36" s="28"/>
      <c r="G36" s="29"/>
      <c r="H36" s="31"/>
    </row>
    <row r="37" spans="1:8" ht="15.75" customHeight="1" x14ac:dyDescent="0.25">
      <c r="A37" s="35" t="s">
        <v>1145</v>
      </c>
      <c r="B37" s="36">
        <v>44263</v>
      </c>
      <c r="C37" s="35" t="s">
        <v>253</v>
      </c>
      <c r="D37" s="35" t="s">
        <v>1120</v>
      </c>
      <c r="E37" s="37">
        <v>91316.67</v>
      </c>
      <c r="F37" s="30"/>
      <c r="G37" s="29"/>
      <c r="H37" s="31"/>
    </row>
    <row r="38" spans="1:8" ht="15.75" customHeight="1" x14ac:dyDescent="0.25">
      <c r="A38" s="35" t="s">
        <v>1146</v>
      </c>
      <c r="B38" s="36">
        <v>44263</v>
      </c>
      <c r="C38" s="35" t="s">
        <v>253</v>
      </c>
      <c r="D38" s="35" t="s">
        <v>1120</v>
      </c>
      <c r="E38" s="37">
        <v>37377.96</v>
      </c>
      <c r="F38" s="30"/>
      <c r="G38" s="29"/>
      <c r="H38" s="31"/>
    </row>
    <row r="39" spans="1:8" ht="15.75" customHeight="1" x14ac:dyDescent="0.25">
      <c r="A39" s="35" t="s">
        <v>1147</v>
      </c>
      <c r="B39" s="36">
        <v>44263</v>
      </c>
      <c r="C39" s="35" t="s">
        <v>253</v>
      </c>
      <c r="D39" s="35" t="s">
        <v>1120</v>
      </c>
      <c r="E39" s="37">
        <v>56982.58</v>
      </c>
      <c r="F39" s="30"/>
      <c r="G39" s="29"/>
      <c r="H39" s="29"/>
    </row>
    <row r="40" spans="1:8" ht="15.75" customHeight="1" x14ac:dyDescent="0.25">
      <c r="A40" s="35" t="s">
        <v>1148</v>
      </c>
      <c r="B40" s="36">
        <v>44263</v>
      </c>
      <c r="C40" s="35" t="s">
        <v>253</v>
      </c>
      <c r="D40" s="35" t="s">
        <v>1120</v>
      </c>
      <c r="E40" s="37">
        <v>12083.2</v>
      </c>
      <c r="F40" s="28"/>
      <c r="G40" s="29"/>
      <c r="H40" s="31"/>
    </row>
    <row r="41" spans="1:8" ht="15.75" customHeight="1" x14ac:dyDescent="0.25">
      <c r="A41" s="35" t="s">
        <v>1149</v>
      </c>
      <c r="B41" s="36">
        <v>44263</v>
      </c>
      <c r="C41" s="35" t="s">
        <v>253</v>
      </c>
      <c r="D41" s="35" t="s">
        <v>1120</v>
      </c>
      <c r="E41" s="37">
        <v>23147.69</v>
      </c>
      <c r="F41" s="28"/>
      <c r="G41" s="29"/>
      <c r="H41" s="31"/>
    </row>
    <row r="42" spans="1:8" ht="15.75" customHeight="1" x14ac:dyDescent="0.25">
      <c r="A42" s="35" t="s">
        <v>1150</v>
      </c>
      <c r="B42" s="36">
        <v>44263</v>
      </c>
      <c r="C42" s="35" t="s">
        <v>253</v>
      </c>
      <c r="D42" s="35" t="s">
        <v>1120</v>
      </c>
      <c r="E42" s="37">
        <v>42704.35</v>
      </c>
      <c r="F42" s="28"/>
      <c r="G42" s="29"/>
      <c r="H42" s="29"/>
    </row>
    <row r="43" spans="1:8" ht="15.75" customHeight="1" x14ac:dyDescent="0.25">
      <c r="A43" s="35" t="s">
        <v>1151</v>
      </c>
      <c r="B43" s="36">
        <v>44263</v>
      </c>
      <c r="C43" s="35" t="s">
        <v>253</v>
      </c>
      <c r="D43" s="35" t="s">
        <v>1120</v>
      </c>
      <c r="E43" s="37">
        <v>11328</v>
      </c>
      <c r="F43" s="28"/>
      <c r="G43" s="29"/>
      <c r="H43" s="29"/>
    </row>
    <row r="44" spans="1:8" ht="15.75" x14ac:dyDescent="0.25">
      <c r="A44" s="35" t="s">
        <v>1152</v>
      </c>
      <c r="B44" s="36">
        <v>44263</v>
      </c>
      <c r="C44" s="35" t="s">
        <v>253</v>
      </c>
      <c r="D44" s="35" t="s">
        <v>1120</v>
      </c>
      <c r="E44" s="37">
        <v>36393.449999999997</v>
      </c>
      <c r="F44" s="28"/>
      <c r="G44" s="29"/>
      <c r="H44" s="29"/>
    </row>
    <row r="45" spans="1:8" ht="15.75" x14ac:dyDescent="0.25">
      <c r="A45" s="35" t="s">
        <v>1153</v>
      </c>
      <c r="B45" s="36">
        <v>44263</v>
      </c>
      <c r="C45" s="35" t="s">
        <v>253</v>
      </c>
      <c r="D45" s="35" t="s">
        <v>1120</v>
      </c>
      <c r="E45" s="37">
        <v>4153.6000000000004</v>
      </c>
      <c r="F45" s="28"/>
      <c r="G45" s="29"/>
      <c r="H45" s="29"/>
    </row>
    <row r="46" spans="1:8" ht="15.75" x14ac:dyDescent="0.25">
      <c r="A46" s="35" t="s">
        <v>1154</v>
      </c>
      <c r="B46" s="36">
        <v>44263</v>
      </c>
      <c r="C46" s="35" t="s">
        <v>253</v>
      </c>
      <c r="D46" s="35" t="s">
        <v>1120</v>
      </c>
      <c r="E46" s="37">
        <v>29338.639999999999</v>
      </c>
      <c r="F46" s="28"/>
      <c r="G46" s="29"/>
      <c r="H46" s="29"/>
    </row>
    <row r="47" spans="1:8" ht="15.75" x14ac:dyDescent="0.25">
      <c r="A47" s="35" t="s">
        <v>1155</v>
      </c>
      <c r="B47" s="36">
        <v>44263</v>
      </c>
      <c r="C47" s="35" t="s">
        <v>253</v>
      </c>
      <c r="D47" s="35" t="s">
        <v>1120</v>
      </c>
      <c r="E47" s="37">
        <v>19749.29</v>
      </c>
      <c r="F47" s="28"/>
      <c r="G47" s="29"/>
      <c r="H47" s="29"/>
    </row>
    <row r="48" spans="1:8" ht="15.75" x14ac:dyDescent="0.25">
      <c r="A48" s="35" t="s">
        <v>1156</v>
      </c>
      <c r="B48" s="36">
        <v>44263</v>
      </c>
      <c r="C48" s="35" t="s">
        <v>253</v>
      </c>
      <c r="D48" s="35" t="s">
        <v>1120</v>
      </c>
      <c r="E48" s="37">
        <v>31307.38</v>
      </c>
      <c r="F48" s="28"/>
      <c r="G48" s="29"/>
      <c r="H48" s="29"/>
    </row>
    <row r="49" spans="1:8" ht="15.75" x14ac:dyDescent="0.25">
      <c r="A49" s="35" t="s">
        <v>1157</v>
      </c>
      <c r="B49" s="36">
        <v>44263</v>
      </c>
      <c r="C49" s="35" t="s">
        <v>253</v>
      </c>
      <c r="D49" s="35" t="s">
        <v>1120</v>
      </c>
      <c r="E49" s="37">
        <v>3920.96</v>
      </c>
      <c r="F49" s="28"/>
      <c r="G49" s="29"/>
      <c r="H49" s="29"/>
    </row>
    <row r="50" spans="1:8" ht="15.75" x14ac:dyDescent="0.25">
      <c r="A50" s="35" t="s">
        <v>1158</v>
      </c>
      <c r="B50" s="36">
        <v>44263</v>
      </c>
      <c r="C50" s="35" t="s">
        <v>253</v>
      </c>
      <c r="D50" s="35" t="s">
        <v>1120</v>
      </c>
      <c r="E50" s="37">
        <v>52862.59</v>
      </c>
      <c r="F50" s="28"/>
      <c r="G50" s="29"/>
      <c r="H50" s="31"/>
    </row>
    <row r="51" spans="1:8" ht="15.75" x14ac:dyDescent="0.25">
      <c r="A51" s="35" t="s">
        <v>1159</v>
      </c>
      <c r="B51" s="36">
        <v>44263</v>
      </c>
      <c r="C51" s="35" t="s">
        <v>253</v>
      </c>
      <c r="D51" s="35" t="s">
        <v>1120</v>
      </c>
      <c r="E51" s="37">
        <v>61969.49</v>
      </c>
      <c r="F51" s="28"/>
      <c r="G51" s="29"/>
      <c r="H51" s="31"/>
    </row>
    <row r="52" spans="1:8" ht="15.75" x14ac:dyDescent="0.25">
      <c r="A52" s="35" t="s">
        <v>1160</v>
      </c>
      <c r="B52" s="36">
        <v>44263</v>
      </c>
      <c r="C52" s="35" t="s">
        <v>253</v>
      </c>
      <c r="D52" s="35" t="s">
        <v>1120</v>
      </c>
      <c r="E52" s="37">
        <v>3496.76</v>
      </c>
      <c r="F52" s="28"/>
      <c r="G52" s="29"/>
      <c r="H52" s="31"/>
    </row>
    <row r="53" spans="1:8" ht="15.75" x14ac:dyDescent="0.25">
      <c r="A53" s="35" t="s">
        <v>1161</v>
      </c>
      <c r="B53" s="36">
        <v>44293</v>
      </c>
      <c r="C53" s="35" t="s">
        <v>1162</v>
      </c>
      <c r="D53" s="35" t="s">
        <v>1163</v>
      </c>
      <c r="E53" s="37">
        <v>1500</v>
      </c>
      <c r="F53" s="28"/>
      <c r="G53" s="29"/>
      <c r="H53" s="31"/>
    </row>
    <row r="54" spans="1:8" ht="15.75" x14ac:dyDescent="0.25">
      <c r="A54" s="35" t="s">
        <v>784</v>
      </c>
      <c r="B54" s="36">
        <v>44320</v>
      </c>
      <c r="C54" s="35" t="s">
        <v>785</v>
      </c>
      <c r="D54" s="35" t="s">
        <v>786</v>
      </c>
      <c r="E54" s="37">
        <f>5312.5*57.0017</f>
        <v>302821.53125</v>
      </c>
      <c r="F54" s="28">
        <v>3120</v>
      </c>
      <c r="G54" s="29">
        <v>44327</v>
      </c>
      <c r="H54" s="29">
        <v>44341</v>
      </c>
    </row>
    <row r="55" spans="1:8" ht="15.75" x14ac:dyDescent="0.25">
      <c r="A55" s="35" t="s">
        <v>1164</v>
      </c>
      <c r="B55" s="36">
        <v>44295</v>
      </c>
      <c r="C55" s="35" t="s">
        <v>1165</v>
      </c>
      <c r="D55" s="35" t="s">
        <v>81</v>
      </c>
      <c r="E55" s="37">
        <v>3315808</v>
      </c>
      <c r="F55" s="28"/>
      <c r="G55" s="29"/>
      <c r="H55" s="31"/>
    </row>
    <row r="56" spans="1:8" ht="15.75" x14ac:dyDescent="0.25">
      <c r="A56" s="35" t="s">
        <v>1166</v>
      </c>
      <c r="B56" s="36" t="s">
        <v>1167</v>
      </c>
      <c r="C56" s="35" t="s">
        <v>1165</v>
      </c>
      <c r="D56" s="35" t="s">
        <v>81</v>
      </c>
      <c r="E56" s="37">
        <v>3315808</v>
      </c>
      <c r="F56" s="28"/>
      <c r="G56" s="29"/>
      <c r="H56" s="31"/>
    </row>
    <row r="57" spans="1:8" ht="15.75" x14ac:dyDescent="0.25">
      <c r="A57" s="35" t="s">
        <v>233</v>
      </c>
      <c r="B57" s="36">
        <v>44327</v>
      </c>
      <c r="C57" s="35" t="s">
        <v>463</v>
      </c>
      <c r="D57" s="35" t="s">
        <v>1118</v>
      </c>
      <c r="E57" s="37">
        <v>23777</v>
      </c>
      <c r="F57" s="28"/>
      <c r="G57" s="29"/>
      <c r="H57" s="31"/>
    </row>
    <row r="58" spans="1:8" ht="15.75" x14ac:dyDescent="0.25">
      <c r="A58" s="35" t="s">
        <v>1168</v>
      </c>
      <c r="B58" s="36">
        <v>44330</v>
      </c>
      <c r="C58" s="35" t="s">
        <v>1169</v>
      </c>
      <c r="D58" s="35" t="s">
        <v>1170</v>
      </c>
      <c r="E58" s="37">
        <v>12124737.98</v>
      </c>
      <c r="F58" s="28"/>
      <c r="G58" s="29"/>
      <c r="H58" s="31"/>
    </row>
    <row r="59" spans="1:8" ht="15.75" x14ac:dyDescent="0.25">
      <c r="A59" s="35" t="s">
        <v>1171</v>
      </c>
      <c r="B59" s="36">
        <v>44321</v>
      </c>
      <c r="C59" s="35" t="s">
        <v>434</v>
      </c>
      <c r="D59" s="35" t="s">
        <v>1172</v>
      </c>
      <c r="E59" s="37">
        <v>131338.73000000001</v>
      </c>
      <c r="F59" s="28"/>
      <c r="G59" s="29"/>
      <c r="H59" s="31"/>
    </row>
    <row r="60" spans="1:8" ht="15.75" x14ac:dyDescent="0.25">
      <c r="A60" s="35" t="s">
        <v>1173</v>
      </c>
      <c r="B60" s="36">
        <v>44314</v>
      </c>
      <c r="C60" s="35" t="s">
        <v>1174</v>
      </c>
      <c r="D60" s="35" t="s">
        <v>1175</v>
      </c>
      <c r="E60" s="37">
        <v>137800.37</v>
      </c>
      <c r="F60" s="28"/>
      <c r="G60" s="29"/>
      <c r="H60" s="31"/>
    </row>
    <row r="61" spans="1:8" ht="15.75" x14ac:dyDescent="0.25">
      <c r="A61" s="35" t="s">
        <v>1176</v>
      </c>
      <c r="B61" s="36">
        <v>44314</v>
      </c>
      <c r="C61" s="35" t="s">
        <v>1174</v>
      </c>
      <c r="D61" s="35" t="s">
        <v>1175</v>
      </c>
      <c r="E61" s="37">
        <v>428084.24</v>
      </c>
      <c r="F61" s="28"/>
      <c r="G61" s="29"/>
      <c r="H61" s="31"/>
    </row>
    <row r="62" spans="1:8" ht="15.75" x14ac:dyDescent="0.25">
      <c r="A62" s="35" t="s">
        <v>1177</v>
      </c>
      <c r="B62" s="36">
        <v>44314</v>
      </c>
      <c r="C62" s="35" t="s">
        <v>1174</v>
      </c>
      <c r="D62" s="35" t="s">
        <v>1175</v>
      </c>
      <c r="E62" s="37">
        <v>2459.42</v>
      </c>
      <c r="F62" s="28"/>
      <c r="G62" s="29"/>
      <c r="H62" s="31"/>
    </row>
    <row r="63" spans="1:8" ht="15.75" x14ac:dyDescent="0.25">
      <c r="A63" s="35" t="s">
        <v>1178</v>
      </c>
      <c r="B63" s="36">
        <v>44314</v>
      </c>
      <c r="C63" s="35" t="s">
        <v>1174</v>
      </c>
      <c r="D63" s="35" t="s">
        <v>1175</v>
      </c>
      <c r="E63" s="37">
        <v>514597.5</v>
      </c>
      <c r="F63" s="28"/>
      <c r="G63" s="29"/>
      <c r="H63" s="29"/>
    </row>
    <row r="64" spans="1:8" ht="15.75" x14ac:dyDescent="0.25">
      <c r="A64" s="35" t="s">
        <v>1179</v>
      </c>
      <c r="B64" s="36">
        <v>44314</v>
      </c>
      <c r="C64" s="35" t="s">
        <v>1174</v>
      </c>
      <c r="D64" s="35" t="s">
        <v>1175</v>
      </c>
      <c r="E64" s="37">
        <v>36568.699999999997</v>
      </c>
      <c r="F64" s="28"/>
      <c r="G64" s="29"/>
      <c r="H64" s="29"/>
    </row>
    <row r="65" spans="1:8" ht="15.75" x14ac:dyDescent="0.25">
      <c r="A65" s="35" t="s">
        <v>1180</v>
      </c>
      <c r="B65" s="36">
        <v>44314</v>
      </c>
      <c r="C65" s="35" t="s">
        <v>1174</v>
      </c>
      <c r="D65" s="35" t="s">
        <v>1175</v>
      </c>
      <c r="E65" s="37">
        <v>516270.2</v>
      </c>
      <c r="F65" s="28"/>
      <c r="G65" s="29"/>
      <c r="H65" s="29"/>
    </row>
    <row r="66" spans="1:8" ht="15.75" x14ac:dyDescent="0.25">
      <c r="A66" s="35" t="s">
        <v>1181</v>
      </c>
      <c r="B66" s="36">
        <v>44314</v>
      </c>
      <c r="C66" s="35" t="s">
        <v>1174</v>
      </c>
      <c r="D66" s="35" t="s">
        <v>1175</v>
      </c>
      <c r="E66" s="37">
        <v>7640.87</v>
      </c>
      <c r="F66" s="28"/>
      <c r="G66" s="29"/>
      <c r="H66" s="29"/>
    </row>
    <row r="67" spans="1:8" ht="15.75" x14ac:dyDescent="0.25">
      <c r="A67" s="35" t="s">
        <v>1182</v>
      </c>
      <c r="B67" s="36">
        <v>44314</v>
      </c>
      <c r="C67" s="35" t="s">
        <v>1174</v>
      </c>
      <c r="D67" s="35" t="s">
        <v>1175</v>
      </c>
      <c r="E67" s="37">
        <v>60632.39</v>
      </c>
      <c r="F67" s="28"/>
      <c r="G67" s="29"/>
      <c r="H67" s="29"/>
    </row>
    <row r="68" spans="1:8" ht="15.75" x14ac:dyDescent="0.25">
      <c r="A68" s="35" t="s">
        <v>1183</v>
      </c>
      <c r="B68" s="36">
        <v>44314</v>
      </c>
      <c r="C68" s="35" t="s">
        <v>1174</v>
      </c>
      <c r="D68" s="35" t="s">
        <v>1175</v>
      </c>
      <c r="E68" s="37">
        <v>45871.09</v>
      </c>
      <c r="F68" s="28"/>
      <c r="G68" s="29"/>
      <c r="H68" s="29"/>
    </row>
    <row r="69" spans="1:8" ht="15.75" x14ac:dyDescent="0.25">
      <c r="A69" s="35" t="s">
        <v>1184</v>
      </c>
      <c r="B69" s="36">
        <v>44314</v>
      </c>
      <c r="C69" s="35" t="s">
        <v>1174</v>
      </c>
      <c r="D69" s="35" t="s">
        <v>1175</v>
      </c>
      <c r="E69" s="37">
        <v>2300.12</v>
      </c>
      <c r="F69" s="28"/>
      <c r="G69" s="29"/>
      <c r="H69" s="29"/>
    </row>
    <row r="70" spans="1:8" ht="15.75" x14ac:dyDescent="0.25">
      <c r="A70" s="35" t="s">
        <v>1185</v>
      </c>
      <c r="B70" s="36">
        <v>44314</v>
      </c>
      <c r="C70" s="35" t="s">
        <v>1174</v>
      </c>
      <c r="D70" s="35" t="s">
        <v>1175</v>
      </c>
      <c r="E70" s="37">
        <v>614797.13</v>
      </c>
      <c r="F70" s="28"/>
      <c r="G70" s="29"/>
      <c r="H70" s="31"/>
    </row>
    <row r="71" spans="1:8" ht="15.75" x14ac:dyDescent="0.25">
      <c r="A71" s="35" t="s">
        <v>1186</v>
      </c>
      <c r="B71" s="36">
        <v>44314</v>
      </c>
      <c r="C71" s="35" t="s">
        <v>1174</v>
      </c>
      <c r="D71" s="35" t="s">
        <v>1175</v>
      </c>
      <c r="E71" s="37">
        <v>58391.4</v>
      </c>
      <c r="F71" s="28"/>
      <c r="G71" s="29"/>
      <c r="H71" s="31"/>
    </row>
    <row r="72" spans="1:8" ht="15.75" x14ac:dyDescent="0.25">
      <c r="A72" s="35" t="s">
        <v>1187</v>
      </c>
      <c r="B72" s="36">
        <v>44305</v>
      </c>
      <c r="C72" s="35" t="s">
        <v>1188</v>
      </c>
      <c r="D72" s="35" t="s">
        <v>1189</v>
      </c>
      <c r="E72" s="37">
        <v>9368286.6099999994</v>
      </c>
      <c r="F72" s="28"/>
      <c r="G72" s="29"/>
      <c r="H72" s="31"/>
    </row>
    <row r="73" spans="1:8" ht="29.25" customHeight="1" x14ac:dyDescent="0.25">
      <c r="A73" s="35" t="s">
        <v>1190</v>
      </c>
      <c r="B73" s="36">
        <v>44244</v>
      </c>
      <c r="C73" s="35" t="s">
        <v>1191</v>
      </c>
      <c r="D73" s="35" t="s">
        <v>1192</v>
      </c>
      <c r="E73" s="37">
        <f>57.0467*425000</f>
        <v>24244847.5</v>
      </c>
      <c r="F73" s="28"/>
      <c r="G73" s="29"/>
      <c r="H73" s="31"/>
    </row>
    <row r="74" spans="1:8" ht="31.5" customHeight="1" x14ac:dyDescent="0.25">
      <c r="A74" s="35" t="s">
        <v>1193</v>
      </c>
      <c r="B74" s="36">
        <v>44244</v>
      </c>
      <c r="C74" s="35" t="s">
        <v>1191</v>
      </c>
      <c r="D74" s="35" t="s">
        <v>1194</v>
      </c>
      <c r="E74" s="37">
        <f>57.0467*365500</f>
        <v>20850568.850000001</v>
      </c>
      <c r="F74" s="28"/>
      <c r="G74" s="29"/>
      <c r="H74" s="31"/>
    </row>
    <row r="75" spans="1:8" ht="15.75" customHeight="1" x14ac:dyDescent="0.25">
      <c r="A75" s="35" t="s">
        <v>16</v>
      </c>
      <c r="B75" s="36">
        <v>44299</v>
      </c>
      <c r="C75" s="35" t="s">
        <v>1191</v>
      </c>
      <c r="D75" s="35" t="s">
        <v>1195</v>
      </c>
      <c r="E75" s="37">
        <v>13672624</v>
      </c>
      <c r="F75" s="28"/>
      <c r="G75" s="29"/>
      <c r="H75" s="31"/>
    </row>
    <row r="76" spans="1:8" ht="15.75" x14ac:dyDescent="0.25">
      <c r="A76" s="35" t="s">
        <v>1196</v>
      </c>
      <c r="B76" s="36">
        <v>44299</v>
      </c>
      <c r="C76" s="35" t="s">
        <v>1191</v>
      </c>
      <c r="D76" s="35" t="s">
        <v>1197</v>
      </c>
      <c r="E76" s="37">
        <v>5330640</v>
      </c>
      <c r="F76" s="28"/>
      <c r="G76" s="29"/>
      <c r="H76" s="31"/>
    </row>
    <row r="77" spans="1:8" ht="15.75" x14ac:dyDescent="0.25">
      <c r="A77" s="35" t="s">
        <v>830</v>
      </c>
      <c r="B77" s="36">
        <v>44299</v>
      </c>
      <c r="C77" s="35" t="s">
        <v>1191</v>
      </c>
      <c r="D77" s="35" t="s">
        <v>1198</v>
      </c>
      <c r="E77" s="37">
        <v>5882408</v>
      </c>
      <c r="F77" s="28"/>
      <c r="G77" s="29"/>
      <c r="H77" s="31"/>
    </row>
    <row r="78" spans="1:8" ht="15.75" x14ac:dyDescent="0.25">
      <c r="A78" s="35" t="s">
        <v>1199</v>
      </c>
      <c r="B78" s="36">
        <v>44322</v>
      </c>
      <c r="C78" s="35" t="s">
        <v>1191</v>
      </c>
      <c r="D78" s="35" t="s">
        <v>1200</v>
      </c>
      <c r="E78" s="37">
        <v>29809500</v>
      </c>
      <c r="F78" s="28"/>
      <c r="G78" s="29"/>
      <c r="H78" s="31"/>
    </row>
    <row r="79" spans="1:8" ht="20.25" customHeight="1" x14ac:dyDescent="0.25">
      <c r="A79" s="35" t="s">
        <v>1201</v>
      </c>
      <c r="B79" s="36">
        <v>44322</v>
      </c>
      <c r="C79" s="35" t="s">
        <v>1191</v>
      </c>
      <c r="D79" s="35" t="s">
        <v>1202</v>
      </c>
      <c r="E79" s="37">
        <v>24841250</v>
      </c>
      <c r="F79" s="28"/>
      <c r="G79" s="29"/>
      <c r="H79" s="31"/>
    </row>
    <row r="80" spans="1:8" ht="20.25" customHeight="1" x14ac:dyDescent="0.25">
      <c r="A80" s="35" t="s">
        <v>1203</v>
      </c>
      <c r="B80" s="36">
        <v>44265</v>
      </c>
      <c r="C80" s="35" t="s">
        <v>1204</v>
      </c>
      <c r="D80" s="35" t="s">
        <v>1205</v>
      </c>
      <c r="E80" s="37">
        <v>3000000</v>
      </c>
      <c r="F80" s="28"/>
      <c r="G80" s="29"/>
      <c r="H80" s="31"/>
    </row>
    <row r="81" spans="1:8" ht="20.25" customHeight="1" x14ac:dyDescent="0.25">
      <c r="A81" s="35" t="s">
        <v>1206</v>
      </c>
      <c r="B81" s="36">
        <v>44243</v>
      </c>
      <c r="C81" s="35" t="s">
        <v>1207</v>
      </c>
      <c r="D81" s="35" t="s">
        <v>1208</v>
      </c>
      <c r="E81" s="37">
        <v>3450976.08</v>
      </c>
      <c r="F81" s="28"/>
      <c r="G81" s="29"/>
      <c r="H81" s="31"/>
    </row>
    <row r="82" spans="1:8" ht="15.75" x14ac:dyDescent="0.25">
      <c r="A82" s="35" t="s">
        <v>924</v>
      </c>
      <c r="B82" s="36">
        <v>44286</v>
      </c>
      <c r="C82" s="35" t="s">
        <v>355</v>
      </c>
      <c r="D82" s="35" t="s">
        <v>254</v>
      </c>
      <c r="E82" s="37">
        <v>111318.75</v>
      </c>
      <c r="F82" s="28"/>
      <c r="G82" s="29"/>
      <c r="H82" s="31"/>
    </row>
    <row r="83" spans="1:8" ht="15.75" x14ac:dyDescent="0.25">
      <c r="A83" s="35" t="s">
        <v>925</v>
      </c>
      <c r="B83" s="36">
        <v>44286</v>
      </c>
      <c r="C83" s="35" t="s">
        <v>355</v>
      </c>
      <c r="D83" s="35" t="s">
        <v>254</v>
      </c>
      <c r="E83" s="37">
        <v>24580.09</v>
      </c>
      <c r="F83" s="30"/>
      <c r="G83" s="29"/>
      <c r="H83" s="31"/>
    </row>
    <row r="84" spans="1:8" ht="15.75" x14ac:dyDescent="0.25">
      <c r="A84" s="35" t="s">
        <v>926</v>
      </c>
      <c r="B84" s="36">
        <v>44286</v>
      </c>
      <c r="C84" s="35" t="s">
        <v>355</v>
      </c>
      <c r="D84" s="35" t="s">
        <v>254</v>
      </c>
      <c r="E84" s="37">
        <v>60180.47</v>
      </c>
      <c r="F84" s="30"/>
      <c r="G84" s="29"/>
      <c r="H84" s="31"/>
    </row>
    <row r="85" spans="1:8" ht="15.75" x14ac:dyDescent="0.25">
      <c r="A85" s="35" t="s">
        <v>927</v>
      </c>
      <c r="B85" s="36">
        <v>44286</v>
      </c>
      <c r="C85" s="35" t="s">
        <v>355</v>
      </c>
      <c r="D85" s="35" t="s">
        <v>254</v>
      </c>
      <c r="E85" s="37">
        <v>17946.740000000002</v>
      </c>
      <c r="F85" s="30"/>
      <c r="G85" s="29"/>
      <c r="H85" s="31"/>
    </row>
    <row r="86" spans="1:8" ht="15.75" x14ac:dyDescent="0.25">
      <c r="A86" s="35" t="s">
        <v>928</v>
      </c>
      <c r="B86" s="36">
        <v>44286</v>
      </c>
      <c r="C86" s="35" t="s">
        <v>355</v>
      </c>
      <c r="D86" s="35" t="s">
        <v>254</v>
      </c>
      <c r="E86" s="37">
        <v>19537.46</v>
      </c>
      <c r="F86" s="30"/>
      <c r="G86" s="29"/>
      <c r="H86" s="31"/>
    </row>
    <row r="87" spans="1:8" ht="15.75" x14ac:dyDescent="0.25">
      <c r="A87" s="35" t="s">
        <v>929</v>
      </c>
      <c r="B87" s="36">
        <v>44286</v>
      </c>
      <c r="C87" s="35" t="s">
        <v>355</v>
      </c>
      <c r="D87" s="35" t="s">
        <v>254</v>
      </c>
      <c r="E87" s="37">
        <v>107508.13</v>
      </c>
      <c r="F87" s="30"/>
      <c r="G87" s="29"/>
      <c r="H87" s="31"/>
    </row>
    <row r="88" spans="1:8" ht="15.75" x14ac:dyDescent="0.25">
      <c r="A88" s="35" t="s">
        <v>930</v>
      </c>
      <c r="B88" s="36">
        <v>44286</v>
      </c>
      <c r="C88" s="35" t="s">
        <v>355</v>
      </c>
      <c r="D88" s="35" t="s">
        <v>254</v>
      </c>
      <c r="E88" s="37">
        <v>218035.20000000001</v>
      </c>
      <c r="F88" s="30"/>
      <c r="G88" s="29"/>
      <c r="H88" s="31"/>
    </row>
    <row r="89" spans="1:8" ht="15.75" x14ac:dyDescent="0.25">
      <c r="A89" s="35" t="s">
        <v>931</v>
      </c>
      <c r="B89" s="36">
        <v>44286</v>
      </c>
      <c r="C89" s="35" t="s">
        <v>355</v>
      </c>
      <c r="D89" s="35" t="s">
        <v>254</v>
      </c>
      <c r="E89" s="37">
        <v>16569.05</v>
      </c>
      <c r="F89" s="30"/>
      <c r="G89" s="29"/>
      <c r="H89" s="31"/>
    </row>
    <row r="90" spans="1:8" ht="15.75" x14ac:dyDescent="0.25">
      <c r="A90" s="35" t="s">
        <v>932</v>
      </c>
      <c r="B90" s="36">
        <v>44286</v>
      </c>
      <c r="C90" s="35" t="s">
        <v>355</v>
      </c>
      <c r="D90" s="35" t="s">
        <v>254</v>
      </c>
      <c r="E90" s="37">
        <v>83706.47</v>
      </c>
      <c r="F90" s="30"/>
      <c r="G90" s="29"/>
      <c r="H90" s="31"/>
    </row>
    <row r="91" spans="1:8" ht="15.75" x14ac:dyDescent="0.25">
      <c r="A91" s="35" t="s">
        <v>933</v>
      </c>
      <c r="B91" s="36">
        <v>44286</v>
      </c>
      <c r="C91" s="35" t="s">
        <v>355</v>
      </c>
      <c r="D91" s="35" t="s">
        <v>254</v>
      </c>
      <c r="E91" s="37">
        <v>104970.6</v>
      </c>
      <c r="F91" s="30"/>
      <c r="G91" s="29"/>
      <c r="H91" s="31"/>
    </row>
    <row r="92" spans="1:8" ht="15.75" x14ac:dyDescent="0.25">
      <c r="A92" s="35" t="s">
        <v>934</v>
      </c>
      <c r="B92" s="36">
        <v>44286</v>
      </c>
      <c r="C92" s="35" t="s">
        <v>355</v>
      </c>
      <c r="D92" s="35" t="s">
        <v>254</v>
      </c>
      <c r="E92" s="37">
        <v>16776.54</v>
      </c>
      <c r="F92" s="30"/>
      <c r="G92" s="29"/>
      <c r="H92" s="31"/>
    </row>
    <row r="93" spans="1:8" ht="15.75" x14ac:dyDescent="0.25">
      <c r="A93" s="35" t="s">
        <v>935</v>
      </c>
      <c r="B93" s="36">
        <v>44286</v>
      </c>
      <c r="C93" s="35" t="s">
        <v>355</v>
      </c>
      <c r="D93" s="35" t="s">
        <v>254</v>
      </c>
      <c r="E93" s="37">
        <v>73799.63</v>
      </c>
      <c r="F93" s="30"/>
      <c r="G93" s="29"/>
      <c r="H93" s="31"/>
    </row>
    <row r="94" spans="1:8" ht="15.75" x14ac:dyDescent="0.25">
      <c r="A94" s="35" t="s">
        <v>936</v>
      </c>
      <c r="B94" s="36">
        <v>44286</v>
      </c>
      <c r="C94" s="35" t="s">
        <v>355</v>
      </c>
      <c r="D94" s="35" t="s">
        <v>254</v>
      </c>
      <c r="E94" s="37">
        <v>33656.71</v>
      </c>
      <c r="F94" s="30"/>
      <c r="G94" s="29"/>
      <c r="H94" s="31"/>
    </row>
    <row r="95" spans="1:8" ht="15.75" x14ac:dyDescent="0.25">
      <c r="A95" s="35" t="s">
        <v>937</v>
      </c>
      <c r="B95" s="36">
        <v>44286</v>
      </c>
      <c r="C95" s="35" t="s">
        <v>355</v>
      </c>
      <c r="D95" s="35" t="s">
        <v>254</v>
      </c>
      <c r="E95" s="37">
        <v>21116.29</v>
      </c>
      <c r="F95" s="30"/>
      <c r="G95" s="29"/>
      <c r="H95" s="31"/>
    </row>
    <row r="96" spans="1:8" ht="15.75" x14ac:dyDescent="0.25">
      <c r="A96" s="35" t="s">
        <v>938</v>
      </c>
      <c r="B96" s="36">
        <v>44286</v>
      </c>
      <c r="C96" s="35" t="s">
        <v>355</v>
      </c>
      <c r="D96" s="35" t="s">
        <v>254</v>
      </c>
      <c r="E96" s="37">
        <v>14337</v>
      </c>
      <c r="F96" s="30"/>
      <c r="G96" s="29"/>
      <c r="H96" s="31"/>
    </row>
    <row r="97" spans="1:8" ht="15.75" x14ac:dyDescent="0.25">
      <c r="A97" s="35" t="s">
        <v>939</v>
      </c>
      <c r="B97" s="36">
        <v>44286</v>
      </c>
      <c r="C97" s="35" t="s">
        <v>355</v>
      </c>
      <c r="D97" s="35" t="s">
        <v>254</v>
      </c>
      <c r="E97" s="37">
        <v>68836.13</v>
      </c>
      <c r="F97" s="30"/>
      <c r="G97" s="29"/>
      <c r="H97" s="31"/>
    </row>
    <row r="98" spans="1:8" ht="15.75" x14ac:dyDescent="0.25">
      <c r="A98" s="35" t="s">
        <v>940</v>
      </c>
      <c r="B98" s="36">
        <v>44286</v>
      </c>
      <c r="C98" s="35" t="s">
        <v>355</v>
      </c>
      <c r="D98" s="35" t="s">
        <v>254</v>
      </c>
      <c r="E98" s="37">
        <v>72552.77</v>
      </c>
      <c r="F98" s="30"/>
      <c r="G98" s="29"/>
      <c r="H98" s="31"/>
    </row>
    <row r="99" spans="1:8" ht="15.75" x14ac:dyDescent="0.25">
      <c r="A99" s="35" t="s">
        <v>941</v>
      </c>
      <c r="B99" s="36">
        <v>44286</v>
      </c>
      <c r="C99" s="35" t="s">
        <v>355</v>
      </c>
      <c r="D99" s="35" t="s">
        <v>254</v>
      </c>
      <c r="E99" s="37">
        <v>127457.76</v>
      </c>
      <c r="F99" s="30"/>
      <c r="G99" s="29"/>
      <c r="H99" s="31"/>
    </row>
    <row r="100" spans="1:8" ht="15.75" x14ac:dyDescent="0.25">
      <c r="A100" s="35" t="s">
        <v>942</v>
      </c>
      <c r="B100" s="36">
        <v>44286</v>
      </c>
      <c r="C100" s="35" t="s">
        <v>355</v>
      </c>
      <c r="D100" s="35" t="s">
        <v>254</v>
      </c>
      <c r="E100" s="37">
        <v>7919.9</v>
      </c>
      <c r="F100" s="30"/>
      <c r="G100" s="29"/>
      <c r="H100" s="31"/>
    </row>
    <row r="101" spans="1:8" ht="15.75" x14ac:dyDescent="0.25">
      <c r="A101" s="35" t="s">
        <v>943</v>
      </c>
      <c r="B101" s="36">
        <v>44286</v>
      </c>
      <c r="C101" s="35" t="s">
        <v>355</v>
      </c>
      <c r="D101" s="35" t="s">
        <v>254</v>
      </c>
      <c r="E101" s="37">
        <v>65444.73</v>
      </c>
      <c r="F101" s="30"/>
      <c r="G101" s="29"/>
      <c r="H101" s="31"/>
    </row>
    <row r="102" spans="1:8" ht="15.75" x14ac:dyDescent="0.25">
      <c r="A102" s="35" t="s">
        <v>972</v>
      </c>
      <c r="B102" s="36">
        <v>44286</v>
      </c>
      <c r="C102" s="35" t="s">
        <v>355</v>
      </c>
      <c r="D102" s="35" t="s">
        <v>254</v>
      </c>
      <c r="E102" s="37">
        <v>133344.37</v>
      </c>
      <c r="F102" s="30"/>
      <c r="G102" s="29"/>
      <c r="H102" s="31"/>
    </row>
    <row r="103" spans="1:8" ht="15.75" x14ac:dyDescent="0.25">
      <c r="A103" s="35" t="s">
        <v>973</v>
      </c>
      <c r="B103" s="36">
        <v>44286</v>
      </c>
      <c r="C103" s="35" t="s">
        <v>355</v>
      </c>
      <c r="D103" s="35" t="s">
        <v>254</v>
      </c>
      <c r="E103" s="37">
        <v>19163.099999999999</v>
      </c>
      <c r="F103" s="30"/>
      <c r="G103" s="29"/>
      <c r="H103" s="31"/>
    </row>
    <row r="104" spans="1:8" ht="15.75" x14ac:dyDescent="0.25">
      <c r="A104" s="35" t="s">
        <v>974</v>
      </c>
      <c r="B104" s="36">
        <v>44286</v>
      </c>
      <c r="C104" s="35" t="s">
        <v>355</v>
      </c>
      <c r="D104" s="35" t="s">
        <v>254</v>
      </c>
      <c r="E104" s="37">
        <v>7257</v>
      </c>
      <c r="F104" s="30"/>
      <c r="G104" s="29"/>
      <c r="H104" s="31"/>
    </row>
    <row r="105" spans="1:8" ht="15.75" x14ac:dyDescent="0.25">
      <c r="A105" s="35" t="s">
        <v>975</v>
      </c>
      <c r="B105" s="36">
        <v>44286</v>
      </c>
      <c r="C105" s="35" t="s">
        <v>355</v>
      </c>
      <c r="D105" s="35" t="s">
        <v>254</v>
      </c>
      <c r="E105" s="37">
        <v>72631.259999999995</v>
      </c>
      <c r="F105" s="30"/>
      <c r="G105" s="29"/>
      <c r="H105" s="31"/>
    </row>
    <row r="106" spans="1:8" ht="15.75" x14ac:dyDescent="0.25">
      <c r="A106" s="35" t="s">
        <v>976</v>
      </c>
      <c r="B106" s="36">
        <v>44286</v>
      </c>
      <c r="C106" s="35" t="s">
        <v>355</v>
      </c>
      <c r="D106" s="35" t="s">
        <v>254</v>
      </c>
      <c r="E106" s="37">
        <v>27501.08</v>
      </c>
      <c r="F106" s="30"/>
      <c r="G106" s="29"/>
      <c r="H106" s="31"/>
    </row>
    <row r="107" spans="1:8" ht="15.75" x14ac:dyDescent="0.25">
      <c r="A107" s="35" t="s">
        <v>977</v>
      </c>
      <c r="B107" s="36">
        <v>44286</v>
      </c>
      <c r="C107" s="35" t="s">
        <v>355</v>
      </c>
      <c r="D107" s="35" t="s">
        <v>254</v>
      </c>
      <c r="E107" s="37">
        <v>79346.7</v>
      </c>
      <c r="F107" s="30"/>
      <c r="G107" s="29"/>
      <c r="H107" s="31"/>
    </row>
    <row r="108" spans="1:8" ht="15.75" x14ac:dyDescent="0.25">
      <c r="A108" s="35" t="s">
        <v>978</v>
      </c>
      <c r="B108" s="36">
        <v>44286</v>
      </c>
      <c r="C108" s="35" t="s">
        <v>355</v>
      </c>
      <c r="D108" s="35" t="s">
        <v>254</v>
      </c>
      <c r="E108" s="37">
        <v>75700.61</v>
      </c>
      <c r="F108" s="30"/>
      <c r="G108" s="29"/>
      <c r="H108" s="31"/>
    </row>
    <row r="109" spans="1:8" ht="15.75" x14ac:dyDescent="0.25">
      <c r="A109" s="35" t="s">
        <v>944</v>
      </c>
      <c r="B109" s="36">
        <v>44286</v>
      </c>
      <c r="C109" s="35" t="s">
        <v>355</v>
      </c>
      <c r="D109" s="35" t="s">
        <v>254</v>
      </c>
      <c r="E109" s="37">
        <v>22496.31</v>
      </c>
      <c r="F109" s="30"/>
      <c r="G109" s="29"/>
      <c r="H109" s="31"/>
    </row>
    <row r="110" spans="1:8" ht="15.75" x14ac:dyDescent="0.25">
      <c r="A110" s="35" t="s">
        <v>945</v>
      </c>
      <c r="B110" s="36">
        <v>44286</v>
      </c>
      <c r="C110" s="35" t="s">
        <v>355</v>
      </c>
      <c r="D110" s="35" t="s">
        <v>254</v>
      </c>
      <c r="E110" s="37">
        <v>39676.79</v>
      </c>
      <c r="F110" s="30"/>
      <c r="G110" s="29"/>
      <c r="H110" s="31"/>
    </row>
    <row r="111" spans="1:8" ht="15.75" x14ac:dyDescent="0.25">
      <c r="A111" s="35" t="s">
        <v>946</v>
      </c>
      <c r="B111" s="36">
        <v>44286</v>
      </c>
      <c r="C111" s="35" t="s">
        <v>355</v>
      </c>
      <c r="D111" s="35" t="s">
        <v>254</v>
      </c>
      <c r="E111" s="37">
        <v>91108.15</v>
      </c>
      <c r="F111" s="30"/>
      <c r="G111" s="29"/>
      <c r="H111" s="31"/>
    </row>
    <row r="112" spans="1:8" ht="15.75" x14ac:dyDescent="0.25">
      <c r="A112" s="35" t="s">
        <v>947</v>
      </c>
      <c r="B112" s="36">
        <v>44286</v>
      </c>
      <c r="C112" s="35" t="s">
        <v>355</v>
      </c>
      <c r="D112" s="35" t="s">
        <v>254</v>
      </c>
      <c r="E112" s="37">
        <v>238137.59</v>
      </c>
      <c r="F112" s="30"/>
      <c r="G112" s="29"/>
      <c r="H112" s="31"/>
    </row>
    <row r="113" spans="1:8" ht="15.75" x14ac:dyDescent="0.25">
      <c r="A113" s="35" t="s">
        <v>948</v>
      </c>
      <c r="B113" s="36">
        <v>44286</v>
      </c>
      <c r="C113" s="35" t="s">
        <v>355</v>
      </c>
      <c r="D113" s="35" t="s">
        <v>254</v>
      </c>
      <c r="E113" s="37">
        <v>34431.46</v>
      </c>
      <c r="F113" s="30"/>
      <c r="G113" s="29"/>
      <c r="H113" s="31"/>
    </row>
    <row r="114" spans="1:8" ht="15.75" x14ac:dyDescent="0.25">
      <c r="A114" s="35" t="s">
        <v>949</v>
      </c>
      <c r="B114" s="36">
        <v>44286</v>
      </c>
      <c r="C114" s="35" t="s">
        <v>355</v>
      </c>
      <c r="D114" s="35" t="s">
        <v>254</v>
      </c>
      <c r="E114" s="37">
        <v>143153.07</v>
      </c>
      <c r="F114" s="30"/>
      <c r="G114" s="29"/>
      <c r="H114" s="31"/>
    </row>
    <row r="115" spans="1:8" ht="15.75" x14ac:dyDescent="0.25">
      <c r="A115" s="35" t="s">
        <v>950</v>
      </c>
      <c r="B115" s="36">
        <v>44286</v>
      </c>
      <c r="C115" s="35" t="s">
        <v>355</v>
      </c>
      <c r="D115" s="35" t="s">
        <v>254</v>
      </c>
      <c r="E115" s="37">
        <v>4885.2</v>
      </c>
      <c r="F115" s="30"/>
      <c r="G115" s="29"/>
      <c r="H115" s="31"/>
    </row>
    <row r="116" spans="1:8" ht="15.75" x14ac:dyDescent="0.25">
      <c r="A116" s="35" t="s">
        <v>951</v>
      </c>
      <c r="B116" s="36">
        <v>44286</v>
      </c>
      <c r="C116" s="35" t="s">
        <v>355</v>
      </c>
      <c r="D116" s="35" t="s">
        <v>254</v>
      </c>
      <c r="E116" s="37">
        <v>57802.41</v>
      </c>
      <c r="F116" s="30"/>
      <c r="G116" s="29"/>
      <c r="H116" s="31"/>
    </row>
    <row r="117" spans="1:8" ht="15.75" x14ac:dyDescent="0.25">
      <c r="A117" s="35" t="s">
        <v>952</v>
      </c>
      <c r="B117" s="36">
        <v>44286</v>
      </c>
      <c r="C117" s="35" t="s">
        <v>355</v>
      </c>
      <c r="D117" s="35" t="s">
        <v>254</v>
      </c>
      <c r="E117" s="37">
        <v>96833.19</v>
      </c>
      <c r="F117" s="30"/>
      <c r="G117" s="29"/>
      <c r="H117" s="31"/>
    </row>
    <row r="118" spans="1:8" ht="15.75" x14ac:dyDescent="0.25">
      <c r="A118" s="35" t="s">
        <v>953</v>
      </c>
      <c r="B118" s="36">
        <v>44286</v>
      </c>
      <c r="C118" s="35" t="s">
        <v>355</v>
      </c>
      <c r="D118" s="35" t="s">
        <v>254</v>
      </c>
      <c r="E118" s="37">
        <v>11575.22</v>
      </c>
      <c r="F118" s="30"/>
      <c r="G118" s="29"/>
      <c r="H118" s="31"/>
    </row>
    <row r="119" spans="1:8" ht="15.75" x14ac:dyDescent="0.25">
      <c r="A119" s="35" t="s">
        <v>954</v>
      </c>
      <c r="B119" s="36">
        <v>44286</v>
      </c>
      <c r="C119" s="35" t="s">
        <v>355</v>
      </c>
      <c r="D119" s="35" t="s">
        <v>254</v>
      </c>
      <c r="E119" s="37">
        <v>54274.11</v>
      </c>
      <c r="F119" s="30"/>
      <c r="G119" s="29"/>
      <c r="H119" s="31"/>
    </row>
    <row r="120" spans="1:8" ht="15.75" x14ac:dyDescent="0.25">
      <c r="A120" s="35" t="s">
        <v>955</v>
      </c>
      <c r="B120" s="36">
        <v>44286</v>
      </c>
      <c r="C120" s="35" t="s">
        <v>355</v>
      </c>
      <c r="D120" s="35" t="s">
        <v>254</v>
      </c>
      <c r="E120" s="37">
        <v>92012.13</v>
      </c>
      <c r="F120" s="30"/>
      <c r="G120" s="29"/>
      <c r="H120" s="31"/>
    </row>
    <row r="121" spans="1:8" ht="15.75" x14ac:dyDescent="0.25">
      <c r="A121" s="35" t="s">
        <v>956</v>
      </c>
      <c r="B121" s="36">
        <v>44286</v>
      </c>
      <c r="C121" s="35" t="s">
        <v>355</v>
      </c>
      <c r="D121" s="35" t="s">
        <v>254</v>
      </c>
      <c r="E121" s="37">
        <v>9900.98</v>
      </c>
      <c r="F121" s="30"/>
      <c r="G121" s="29"/>
      <c r="H121" s="31"/>
    </row>
    <row r="122" spans="1:8" ht="15.75" x14ac:dyDescent="0.25">
      <c r="A122" s="35" t="s">
        <v>957</v>
      </c>
      <c r="B122" s="36">
        <v>44286</v>
      </c>
      <c r="C122" s="35" t="s">
        <v>355</v>
      </c>
      <c r="D122" s="35" t="s">
        <v>254</v>
      </c>
      <c r="E122" s="37">
        <v>99630.65</v>
      </c>
      <c r="F122" s="30"/>
      <c r="G122" s="29"/>
      <c r="H122" s="31"/>
    </row>
    <row r="123" spans="1:8" ht="15.75" x14ac:dyDescent="0.25">
      <c r="A123" s="35" t="s">
        <v>958</v>
      </c>
      <c r="B123" s="36">
        <v>44286</v>
      </c>
      <c r="C123" s="35" t="s">
        <v>355</v>
      </c>
      <c r="D123" s="35" t="s">
        <v>254</v>
      </c>
      <c r="E123" s="37">
        <v>71413.61</v>
      </c>
      <c r="F123" s="30"/>
      <c r="G123" s="29"/>
      <c r="H123" s="31"/>
    </row>
    <row r="124" spans="1:8" ht="15.75" x14ac:dyDescent="0.25">
      <c r="A124" s="35" t="s">
        <v>959</v>
      </c>
      <c r="B124" s="36">
        <v>44286</v>
      </c>
      <c r="C124" s="35" t="s">
        <v>355</v>
      </c>
      <c r="D124" s="35" t="s">
        <v>254</v>
      </c>
      <c r="E124" s="37">
        <v>39182.03</v>
      </c>
      <c r="F124" s="30"/>
      <c r="G124" s="29"/>
      <c r="H124" s="31"/>
    </row>
    <row r="125" spans="1:8" ht="15.75" x14ac:dyDescent="0.25">
      <c r="A125" s="35" t="s">
        <v>960</v>
      </c>
      <c r="B125" s="36">
        <v>44286</v>
      </c>
      <c r="C125" s="35" t="s">
        <v>355</v>
      </c>
      <c r="D125" s="35" t="s">
        <v>254</v>
      </c>
      <c r="E125" s="37">
        <v>9570.27</v>
      </c>
      <c r="F125" s="30"/>
      <c r="G125" s="29"/>
      <c r="H125" s="31"/>
    </row>
    <row r="126" spans="1:8" ht="15.75" x14ac:dyDescent="0.25">
      <c r="A126" s="35" t="s">
        <v>961</v>
      </c>
      <c r="B126" s="36">
        <v>44286</v>
      </c>
      <c r="C126" s="35" t="s">
        <v>355</v>
      </c>
      <c r="D126" s="35" t="s">
        <v>254</v>
      </c>
      <c r="E126" s="37">
        <v>24942.240000000002</v>
      </c>
      <c r="F126" s="30"/>
      <c r="G126" s="29"/>
      <c r="H126" s="31"/>
    </row>
    <row r="127" spans="1:8" ht="15.75" x14ac:dyDescent="0.25">
      <c r="A127" s="35" t="s">
        <v>962</v>
      </c>
      <c r="B127" s="36">
        <v>44286</v>
      </c>
      <c r="C127" s="35" t="s">
        <v>355</v>
      </c>
      <c r="D127" s="35" t="s">
        <v>254</v>
      </c>
      <c r="E127" s="37">
        <v>40783.160000000003</v>
      </c>
      <c r="F127" s="30"/>
      <c r="G127" s="29"/>
      <c r="H127" s="31"/>
    </row>
    <row r="128" spans="1:8" ht="15.75" x14ac:dyDescent="0.25">
      <c r="A128" s="35" t="s">
        <v>963</v>
      </c>
      <c r="B128" s="36">
        <v>44286</v>
      </c>
      <c r="C128" s="35" t="s">
        <v>355</v>
      </c>
      <c r="D128" s="35" t="s">
        <v>254</v>
      </c>
      <c r="E128" s="37">
        <v>75686.95</v>
      </c>
      <c r="F128" s="30"/>
      <c r="G128" s="29"/>
      <c r="H128" s="31"/>
    </row>
    <row r="129" spans="1:8" ht="15.75" x14ac:dyDescent="0.25">
      <c r="A129" s="35" t="s">
        <v>964</v>
      </c>
      <c r="B129" s="36">
        <v>44286</v>
      </c>
      <c r="C129" s="35" t="s">
        <v>355</v>
      </c>
      <c r="D129" s="35" t="s">
        <v>254</v>
      </c>
      <c r="E129" s="37">
        <v>79875.710000000006</v>
      </c>
      <c r="F129" s="30"/>
      <c r="G129" s="29"/>
      <c r="H129" s="31"/>
    </row>
    <row r="130" spans="1:8" ht="15.75" x14ac:dyDescent="0.25">
      <c r="A130" s="35" t="s">
        <v>965</v>
      </c>
      <c r="B130" s="36">
        <v>44286</v>
      </c>
      <c r="C130" s="35" t="s">
        <v>355</v>
      </c>
      <c r="D130" s="35" t="s">
        <v>254</v>
      </c>
      <c r="E130" s="37">
        <v>8425.01</v>
      </c>
      <c r="F130" s="30"/>
      <c r="G130" s="29"/>
      <c r="H130" s="31"/>
    </row>
    <row r="131" spans="1:8" ht="15.75" x14ac:dyDescent="0.25">
      <c r="A131" s="35" t="s">
        <v>966</v>
      </c>
      <c r="B131" s="36">
        <v>44286</v>
      </c>
      <c r="C131" s="35" t="s">
        <v>355</v>
      </c>
      <c r="D131" s="35" t="s">
        <v>254</v>
      </c>
      <c r="E131" s="37">
        <v>11606.48</v>
      </c>
      <c r="F131" s="30"/>
      <c r="G131" s="29"/>
      <c r="H131" s="31"/>
    </row>
    <row r="132" spans="1:8" ht="15.75" x14ac:dyDescent="0.25">
      <c r="A132" s="35" t="s">
        <v>967</v>
      </c>
      <c r="B132" s="36">
        <v>44286</v>
      </c>
      <c r="C132" s="35" t="s">
        <v>355</v>
      </c>
      <c r="D132" s="35" t="s">
        <v>254</v>
      </c>
      <c r="E132" s="37">
        <v>15753.58</v>
      </c>
      <c r="F132" s="30"/>
      <c r="G132" s="29"/>
      <c r="H132" s="31"/>
    </row>
    <row r="133" spans="1:8" ht="15.75" x14ac:dyDescent="0.25">
      <c r="A133" s="35" t="s">
        <v>968</v>
      </c>
      <c r="B133" s="36">
        <v>44286</v>
      </c>
      <c r="C133" s="35" t="s">
        <v>355</v>
      </c>
      <c r="D133" s="35" t="s">
        <v>254</v>
      </c>
      <c r="E133" s="37">
        <v>54509.87</v>
      </c>
      <c r="F133" s="30"/>
      <c r="G133" s="29"/>
      <c r="H133" s="31"/>
    </row>
    <row r="134" spans="1:8" ht="15.75" x14ac:dyDescent="0.25">
      <c r="A134" s="35" t="s">
        <v>969</v>
      </c>
      <c r="B134" s="36">
        <v>44286</v>
      </c>
      <c r="C134" s="35" t="s">
        <v>355</v>
      </c>
      <c r="D134" s="35" t="s">
        <v>254</v>
      </c>
      <c r="E134" s="37">
        <v>66667.48</v>
      </c>
      <c r="F134" s="30"/>
      <c r="G134" s="29"/>
      <c r="H134" s="31"/>
    </row>
    <row r="135" spans="1:8" ht="15.75" x14ac:dyDescent="0.25">
      <c r="A135" s="35" t="s">
        <v>970</v>
      </c>
      <c r="B135" s="36">
        <v>44286</v>
      </c>
      <c r="C135" s="35" t="s">
        <v>355</v>
      </c>
      <c r="D135" s="35" t="s">
        <v>254</v>
      </c>
      <c r="E135" s="37">
        <v>17468</v>
      </c>
      <c r="F135" s="30"/>
      <c r="G135" s="29"/>
      <c r="H135" s="31"/>
    </row>
    <row r="136" spans="1:8" ht="15.75" x14ac:dyDescent="0.25">
      <c r="A136" s="35" t="s">
        <v>971</v>
      </c>
      <c r="B136" s="36">
        <v>44286</v>
      </c>
      <c r="C136" s="35" t="s">
        <v>355</v>
      </c>
      <c r="D136" s="35" t="s">
        <v>254</v>
      </c>
      <c r="E136" s="37">
        <v>110994.36</v>
      </c>
      <c r="F136" s="30"/>
      <c r="G136" s="29"/>
      <c r="H136" s="31"/>
    </row>
    <row r="137" spans="1:8" ht="15.75" x14ac:dyDescent="0.25">
      <c r="A137" s="35" t="s">
        <v>986</v>
      </c>
      <c r="B137" s="36">
        <v>44286</v>
      </c>
      <c r="C137" s="35" t="s">
        <v>355</v>
      </c>
      <c r="D137" s="35" t="s">
        <v>254</v>
      </c>
      <c r="E137" s="37">
        <v>45768.21</v>
      </c>
      <c r="F137" s="30"/>
      <c r="G137" s="29"/>
      <c r="H137" s="31"/>
    </row>
    <row r="138" spans="1:8" s="10" customFormat="1" ht="15.75" x14ac:dyDescent="0.25">
      <c r="A138" s="35" t="s">
        <v>987</v>
      </c>
      <c r="B138" s="36">
        <v>44286</v>
      </c>
      <c r="C138" s="35" t="s">
        <v>355</v>
      </c>
      <c r="D138" s="35" t="s">
        <v>254</v>
      </c>
      <c r="E138" s="37">
        <v>28810.81</v>
      </c>
      <c r="F138" s="30"/>
      <c r="G138" s="29"/>
      <c r="H138" s="49"/>
    </row>
    <row r="139" spans="1:8" s="10" customFormat="1" ht="15.75" x14ac:dyDescent="0.25">
      <c r="A139" s="35" t="s">
        <v>988</v>
      </c>
      <c r="B139" s="36">
        <v>44286</v>
      </c>
      <c r="C139" s="35" t="s">
        <v>355</v>
      </c>
      <c r="D139" s="35" t="s">
        <v>254</v>
      </c>
      <c r="E139" s="37">
        <v>52534.42</v>
      </c>
      <c r="F139" s="30"/>
      <c r="G139" s="29"/>
      <c r="H139" s="49"/>
    </row>
    <row r="140" spans="1:8" s="10" customFormat="1" ht="15.75" x14ac:dyDescent="0.25">
      <c r="A140" s="35" t="s">
        <v>989</v>
      </c>
      <c r="B140" s="36">
        <v>44286</v>
      </c>
      <c r="C140" s="35" t="s">
        <v>355</v>
      </c>
      <c r="D140" s="35" t="s">
        <v>254</v>
      </c>
      <c r="E140" s="37">
        <v>110808.22</v>
      </c>
      <c r="F140" s="30"/>
      <c r="G140" s="29"/>
      <c r="H140" s="49"/>
    </row>
    <row r="141" spans="1:8" s="10" customFormat="1" ht="15.75" x14ac:dyDescent="0.25">
      <c r="A141" s="35" t="s">
        <v>990</v>
      </c>
      <c r="B141" s="36">
        <v>44286</v>
      </c>
      <c r="C141" s="35" t="s">
        <v>355</v>
      </c>
      <c r="D141" s="35" t="s">
        <v>254</v>
      </c>
      <c r="E141" s="37">
        <v>24510.78</v>
      </c>
      <c r="F141" s="30"/>
      <c r="G141" s="29"/>
      <c r="H141" s="49"/>
    </row>
    <row r="142" spans="1:8" s="10" customFormat="1" ht="15.75" x14ac:dyDescent="0.25">
      <c r="A142" s="35" t="s">
        <v>991</v>
      </c>
      <c r="B142" s="36">
        <v>44286</v>
      </c>
      <c r="C142" s="35" t="s">
        <v>355</v>
      </c>
      <c r="D142" s="35" t="s">
        <v>254</v>
      </c>
      <c r="E142" s="37">
        <v>56559.86</v>
      </c>
      <c r="F142" s="30"/>
      <c r="G142" s="29"/>
      <c r="H142" s="49"/>
    </row>
    <row r="143" spans="1:8" s="10" customFormat="1" ht="15.75" x14ac:dyDescent="0.25">
      <c r="A143" s="35" t="s">
        <v>992</v>
      </c>
      <c r="B143" s="36">
        <v>44286</v>
      </c>
      <c r="C143" s="35" t="s">
        <v>355</v>
      </c>
      <c r="D143" s="35" t="s">
        <v>254</v>
      </c>
      <c r="E143" s="37">
        <v>66011.41</v>
      </c>
      <c r="F143" s="30"/>
      <c r="G143" s="29"/>
      <c r="H143" s="49"/>
    </row>
    <row r="144" spans="1:8" s="10" customFormat="1" ht="15.75" x14ac:dyDescent="0.25">
      <c r="A144" s="35" t="s">
        <v>993</v>
      </c>
      <c r="B144" s="36">
        <v>44286</v>
      </c>
      <c r="C144" s="35" t="s">
        <v>355</v>
      </c>
      <c r="D144" s="35" t="s">
        <v>254</v>
      </c>
      <c r="E144" s="37">
        <v>61886.26</v>
      </c>
      <c r="F144" s="30"/>
      <c r="G144" s="29"/>
      <c r="H144" s="49"/>
    </row>
    <row r="145" spans="1:8" s="10" customFormat="1" ht="15.75" x14ac:dyDescent="0.25">
      <c r="A145" s="35" t="s">
        <v>979</v>
      </c>
      <c r="B145" s="36">
        <v>44286</v>
      </c>
      <c r="C145" s="35" t="s">
        <v>355</v>
      </c>
      <c r="D145" s="35" t="s">
        <v>254</v>
      </c>
      <c r="E145" s="37">
        <v>4896.9799999999996</v>
      </c>
      <c r="F145" s="30"/>
      <c r="G145" s="29"/>
      <c r="H145" s="49"/>
    </row>
    <row r="146" spans="1:8" s="10" customFormat="1" ht="15.75" x14ac:dyDescent="0.25">
      <c r="A146" s="35" t="s">
        <v>980</v>
      </c>
      <c r="B146" s="36">
        <v>44286</v>
      </c>
      <c r="C146" s="35" t="s">
        <v>355</v>
      </c>
      <c r="D146" s="35" t="s">
        <v>254</v>
      </c>
      <c r="E146" s="37">
        <v>75049.77</v>
      </c>
      <c r="F146" s="30"/>
      <c r="G146" s="29"/>
      <c r="H146" s="49"/>
    </row>
    <row r="147" spans="1:8" s="10" customFormat="1" ht="15.75" x14ac:dyDescent="0.25">
      <c r="A147" s="35" t="s">
        <v>981</v>
      </c>
      <c r="B147" s="36">
        <v>44286</v>
      </c>
      <c r="C147" s="35" t="s">
        <v>355</v>
      </c>
      <c r="D147" s="35" t="s">
        <v>254</v>
      </c>
      <c r="E147" s="37">
        <v>11379.6</v>
      </c>
      <c r="F147" s="30"/>
      <c r="G147" s="29"/>
      <c r="H147" s="49"/>
    </row>
    <row r="148" spans="1:8" s="10" customFormat="1" ht="15.75" x14ac:dyDescent="0.25">
      <c r="A148" s="35" t="s">
        <v>982</v>
      </c>
      <c r="B148" s="36">
        <v>44286</v>
      </c>
      <c r="C148" s="35" t="s">
        <v>355</v>
      </c>
      <c r="D148" s="35" t="s">
        <v>254</v>
      </c>
      <c r="E148" s="37">
        <v>68499.81</v>
      </c>
      <c r="F148" s="30"/>
      <c r="G148" s="29"/>
      <c r="H148" s="49"/>
    </row>
    <row r="149" spans="1:8" s="10" customFormat="1" ht="15.75" x14ac:dyDescent="0.25">
      <c r="A149" s="35" t="s">
        <v>983</v>
      </c>
      <c r="B149" s="36">
        <v>44286</v>
      </c>
      <c r="C149" s="35" t="s">
        <v>355</v>
      </c>
      <c r="D149" s="35" t="s">
        <v>254</v>
      </c>
      <c r="E149" s="37">
        <v>68938.2</v>
      </c>
      <c r="F149" s="30"/>
      <c r="G149" s="29"/>
      <c r="H149" s="49"/>
    </row>
    <row r="150" spans="1:8" s="10" customFormat="1" ht="15.75" x14ac:dyDescent="0.25">
      <c r="A150" s="35" t="s">
        <v>984</v>
      </c>
      <c r="B150" s="36">
        <v>44286</v>
      </c>
      <c r="C150" s="35" t="s">
        <v>355</v>
      </c>
      <c r="D150" s="35" t="s">
        <v>254</v>
      </c>
      <c r="E150" s="37">
        <v>41410.86</v>
      </c>
      <c r="F150" s="30"/>
      <c r="G150" s="29"/>
      <c r="H150" s="49"/>
    </row>
    <row r="151" spans="1:8" s="10" customFormat="1" ht="15.75" x14ac:dyDescent="0.25">
      <c r="A151" s="35" t="s">
        <v>985</v>
      </c>
      <c r="B151" s="36">
        <v>44286</v>
      </c>
      <c r="C151" s="35" t="s">
        <v>355</v>
      </c>
      <c r="D151" s="35" t="s">
        <v>254</v>
      </c>
      <c r="E151" s="37">
        <v>7288</v>
      </c>
      <c r="F151" s="30"/>
      <c r="G151" s="29"/>
      <c r="H151" s="49"/>
    </row>
    <row r="152" spans="1:8" s="10" customFormat="1" ht="15.75" x14ac:dyDescent="0.25">
      <c r="A152" s="35" t="s">
        <v>994</v>
      </c>
      <c r="B152" s="36">
        <v>44286</v>
      </c>
      <c r="C152" s="35" t="s">
        <v>355</v>
      </c>
      <c r="D152" s="35" t="s">
        <v>254</v>
      </c>
      <c r="E152" s="37">
        <v>20590.009999999998</v>
      </c>
      <c r="F152" s="30"/>
      <c r="G152" s="29"/>
      <c r="H152" s="49"/>
    </row>
    <row r="153" spans="1:8" s="10" customFormat="1" ht="15.75" x14ac:dyDescent="0.25">
      <c r="A153" s="35" t="s">
        <v>995</v>
      </c>
      <c r="B153" s="36">
        <v>44286</v>
      </c>
      <c r="C153" s="35" t="s">
        <v>355</v>
      </c>
      <c r="D153" s="35" t="s">
        <v>254</v>
      </c>
      <c r="E153" s="37">
        <v>131184.59</v>
      </c>
      <c r="F153" s="30"/>
      <c r="G153" s="29"/>
      <c r="H153" s="49"/>
    </row>
    <row r="154" spans="1:8" s="10" customFormat="1" ht="15.75" x14ac:dyDescent="0.25">
      <c r="A154" s="35" t="s">
        <v>996</v>
      </c>
      <c r="B154" s="36">
        <v>44286</v>
      </c>
      <c r="C154" s="35" t="s">
        <v>355</v>
      </c>
      <c r="D154" s="35" t="s">
        <v>254</v>
      </c>
      <c r="E154" s="37">
        <v>73259.89</v>
      </c>
      <c r="F154" s="30"/>
      <c r="G154" s="29"/>
      <c r="H154" s="49"/>
    </row>
    <row r="155" spans="1:8" ht="15.75" x14ac:dyDescent="0.25">
      <c r="A155" s="35" t="s">
        <v>997</v>
      </c>
      <c r="B155" s="36">
        <v>44286</v>
      </c>
      <c r="C155" s="35" t="s">
        <v>355</v>
      </c>
      <c r="D155" s="35" t="s">
        <v>254</v>
      </c>
      <c r="E155" s="37">
        <v>101956.24</v>
      </c>
      <c r="F155" s="30"/>
      <c r="G155" s="29"/>
      <c r="H155" s="31"/>
    </row>
    <row r="156" spans="1:8" ht="15.75" x14ac:dyDescent="0.25">
      <c r="A156" s="35" t="s">
        <v>998</v>
      </c>
      <c r="B156" s="36">
        <v>44286</v>
      </c>
      <c r="C156" s="35" t="s">
        <v>355</v>
      </c>
      <c r="D156" s="35" t="s">
        <v>254</v>
      </c>
      <c r="E156" s="37">
        <v>85499.69</v>
      </c>
      <c r="F156" s="30"/>
      <c r="G156" s="29"/>
      <c r="H156" s="31"/>
    </row>
    <row r="157" spans="1:8" ht="15.75" x14ac:dyDescent="0.25">
      <c r="A157" s="35" t="s">
        <v>999</v>
      </c>
      <c r="B157" s="36">
        <v>44286</v>
      </c>
      <c r="C157" s="35" t="s">
        <v>355</v>
      </c>
      <c r="D157" s="35" t="s">
        <v>254</v>
      </c>
      <c r="E157" s="37">
        <v>85319.53</v>
      </c>
      <c r="F157" s="30"/>
      <c r="G157" s="29"/>
      <c r="H157" s="31"/>
    </row>
    <row r="158" spans="1:8" ht="15.75" x14ac:dyDescent="0.25">
      <c r="A158" s="35" t="s">
        <v>1000</v>
      </c>
      <c r="B158" s="36">
        <v>44286</v>
      </c>
      <c r="C158" s="35" t="s">
        <v>355</v>
      </c>
      <c r="D158" s="35" t="s">
        <v>254</v>
      </c>
      <c r="E158" s="37">
        <v>67458.710000000006</v>
      </c>
      <c r="F158" s="30"/>
      <c r="G158" s="29"/>
      <c r="H158" s="31"/>
    </row>
    <row r="159" spans="1:8" ht="15.75" x14ac:dyDescent="0.25">
      <c r="A159" s="35" t="s">
        <v>1001</v>
      </c>
      <c r="B159" s="36">
        <v>44286</v>
      </c>
      <c r="C159" s="35" t="s">
        <v>355</v>
      </c>
      <c r="D159" s="35" t="s">
        <v>254</v>
      </c>
      <c r="E159" s="37">
        <v>79334.94</v>
      </c>
      <c r="F159" s="30"/>
      <c r="G159" s="29"/>
      <c r="H159" s="31"/>
    </row>
    <row r="160" spans="1:8" ht="15.75" x14ac:dyDescent="0.25">
      <c r="A160" s="35" t="s">
        <v>1002</v>
      </c>
      <c r="B160" s="36">
        <v>44286</v>
      </c>
      <c r="C160" s="35" t="s">
        <v>355</v>
      </c>
      <c r="D160" s="35" t="s">
        <v>254</v>
      </c>
      <c r="E160" s="37">
        <v>143196.14000000001</v>
      </c>
      <c r="F160" s="30"/>
      <c r="G160" s="29"/>
      <c r="H160" s="31"/>
    </row>
    <row r="161" spans="1:8" ht="15.75" x14ac:dyDescent="0.25">
      <c r="A161" s="35" t="s">
        <v>1003</v>
      </c>
      <c r="B161" s="36">
        <v>44286</v>
      </c>
      <c r="C161" s="35" t="s">
        <v>355</v>
      </c>
      <c r="D161" s="35" t="s">
        <v>254</v>
      </c>
      <c r="E161" s="37">
        <v>67826.75</v>
      </c>
      <c r="F161" s="30"/>
      <c r="G161" s="29"/>
      <c r="H161" s="31"/>
    </row>
    <row r="162" spans="1:8" ht="15.75" x14ac:dyDescent="0.25">
      <c r="A162" s="35" t="s">
        <v>1004</v>
      </c>
      <c r="B162" s="36">
        <v>44286</v>
      </c>
      <c r="C162" s="35" t="s">
        <v>355</v>
      </c>
      <c r="D162" s="35" t="s">
        <v>254</v>
      </c>
      <c r="E162" s="37">
        <v>35850.949999999997</v>
      </c>
      <c r="F162" s="30"/>
      <c r="G162" s="29"/>
      <c r="H162" s="31"/>
    </row>
    <row r="163" spans="1:8" ht="15.75" x14ac:dyDescent="0.25">
      <c r="A163" s="35" t="s">
        <v>1005</v>
      </c>
      <c r="B163" s="36">
        <v>44286</v>
      </c>
      <c r="C163" s="35" t="s">
        <v>355</v>
      </c>
      <c r="D163" s="35" t="s">
        <v>254</v>
      </c>
      <c r="E163" s="37">
        <v>18168.509999999998</v>
      </c>
      <c r="F163" s="30"/>
      <c r="G163" s="29"/>
      <c r="H163" s="31"/>
    </row>
    <row r="164" spans="1:8" ht="15.75" x14ac:dyDescent="0.25">
      <c r="A164" s="35" t="s">
        <v>1006</v>
      </c>
      <c r="B164" s="36">
        <v>44286</v>
      </c>
      <c r="C164" s="35" t="s">
        <v>355</v>
      </c>
      <c r="D164" s="35" t="s">
        <v>254</v>
      </c>
      <c r="E164" s="37">
        <v>22622.19</v>
      </c>
      <c r="F164" s="30"/>
      <c r="G164" s="29"/>
      <c r="H164" s="31"/>
    </row>
    <row r="165" spans="1:8" ht="15.75" x14ac:dyDescent="0.25">
      <c r="A165" s="35" t="s">
        <v>1007</v>
      </c>
      <c r="B165" s="36">
        <v>44286</v>
      </c>
      <c r="C165" s="35" t="s">
        <v>355</v>
      </c>
      <c r="D165" s="35" t="s">
        <v>254</v>
      </c>
      <c r="E165" s="37">
        <v>96188.59</v>
      </c>
      <c r="F165" s="30"/>
      <c r="G165" s="29"/>
      <c r="H165" s="31"/>
    </row>
    <row r="166" spans="1:8" ht="15.75" x14ac:dyDescent="0.25">
      <c r="A166" s="35" t="s">
        <v>1008</v>
      </c>
      <c r="B166" s="36">
        <v>44286</v>
      </c>
      <c r="C166" s="35" t="s">
        <v>355</v>
      </c>
      <c r="D166" s="35" t="s">
        <v>254</v>
      </c>
      <c r="E166" s="37">
        <v>18788.86</v>
      </c>
      <c r="F166" s="30"/>
      <c r="G166" s="29"/>
      <c r="H166" s="31"/>
    </row>
    <row r="167" spans="1:8" ht="15.75" x14ac:dyDescent="0.25">
      <c r="A167" s="35" t="s">
        <v>1009</v>
      </c>
      <c r="B167" s="36">
        <v>44286</v>
      </c>
      <c r="C167" s="35" t="s">
        <v>355</v>
      </c>
      <c r="D167" s="35" t="s">
        <v>254</v>
      </c>
      <c r="E167" s="37">
        <v>94474.73</v>
      </c>
      <c r="F167" s="30"/>
      <c r="G167" s="29"/>
      <c r="H167" s="31"/>
    </row>
    <row r="168" spans="1:8" ht="15.75" x14ac:dyDescent="0.25">
      <c r="A168" s="35" t="s">
        <v>1010</v>
      </c>
      <c r="B168" s="36">
        <v>44286</v>
      </c>
      <c r="C168" s="35" t="s">
        <v>355</v>
      </c>
      <c r="D168" s="35" t="s">
        <v>254</v>
      </c>
      <c r="E168" s="37">
        <v>9900.98</v>
      </c>
      <c r="F168" s="30"/>
      <c r="G168" s="29"/>
      <c r="H168" s="31"/>
    </row>
    <row r="169" spans="1:8" ht="15.75" x14ac:dyDescent="0.25">
      <c r="A169" s="35" t="s">
        <v>1011</v>
      </c>
      <c r="B169" s="36">
        <v>44286</v>
      </c>
      <c r="C169" s="35" t="s">
        <v>355</v>
      </c>
      <c r="D169" s="35" t="s">
        <v>254</v>
      </c>
      <c r="E169" s="37">
        <v>58312.99</v>
      </c>
      <c r="F169" s="30"/>
      <c r="G169" s="29"/>
      <c r="H169" s="31"/>
    </row>
    <row r="170" spans="1:8" ht="15.75" x14ac:dyDescent="0.25">
      <c r="A170" s="35" t="s">
        <v>1209</v>
      </c>
      <c r="B170" s="36">
        <v>44119</v>
      </c>
      <c r="C170" s="35" t="s">
        <v>91</v>
      </c>
      <c r="D170" s="35" t="s">
        <v>1210</v>
      </c>
      <c r="E170" s="37">
        <v>191455</v>
      </c>
      <c r="F170" s="30"/>
      <c r="G170" s="29"/>
      <c r="H170" s="31"/>
    </row>
    <row r="171" spans="1:8" ht="15.75" x14ac:dyDescent="0.25">
      <c r="A171" s="35" t="s">
        <v>1211</v>
      </c>
      <c r="B171" s="36">
        <v>44119</v>
      </c>
      <c r="C171" s="35" t="s">
        <v>91</v>
      </c>
      <c r="D171" s="35" t="s">
        <v>1212</v>
      </c>
      <c r="E171" s="37">
        <v>100757.25</v>
      </c>
      <c r="F171" s="30"/>
      <c r="G171" s="29"/>
      <c r="H171" s="31"/>
    </row>
    <row r="172" spans="1:8" ht="15.75" x14ac:dyDescent="0.25">
      <c r="A172" s="35" t="s">
        <v>1213</v>
      </c>
      <c r="B172" s="36">
        <v>44119</v>
      </c>
      <c r="C172" s="35" t="s">
        <v>91</v>
      </c>
      <c r="D172" s="35" t="s">
        <v>1214</v>
      </c>
      <c r="E172" s="37">
        <v>407247.5</v>
      </c>
      <c r="F172" s="30"/>
      <c r="G172" s="29"/>
      <c r="H172" s="31"/>
    </row>
    <row r="173" spans="1:8" ht="15.75" x14ac:dyDescent="0.25">
      <c r="A173" s="35" t="s">
        <v>1215</v>
      </c>
      <c r="B173" s="36">
        <v>44126</v>
      </c>
      <c r="C173" s="35" t="s">
        <v>91</v>
      </c>
      <c r="D173" s="35" t="s">
        <v>1216</v>
      </c>
      <c r="E173" s="37">
        <v>100757.25</v>
      </c>
      <c r="F173" s="30"/>
      <c r="G173" s="29"/>
      <c r="H173" s="31"/>
    </row>
    <row r="174" spans="1:8" ht="15.75" x14ac:dyDescent="0.25">
      <c r="A174" s="35" t="s">
        <v>457</v>
      </c>
      <c r="B174" s="36">
        <v>44153</v>
      </c>
      <c r="C174" s="35" t="s">
        <v>91</v>
      </c>
      <c r="D174" s="35" t="s">
        <v>1217</v>
      </c>
      <c r="E174" s="37">
        <v>191455</v>
      </c>
      <c r="F174" s="30"/>
      <c r="G174" s="29"/>
      <c r="H174" s="31"/>
    </row>
    <row r="175" spans="1:8" ht="15.75" x14ac:dyDescent="0.25">
      <c r="A175" s="35" t="s">
        <v>1218</v>
      </c>
      <c r="B175" s="36">
        <v>44153</v>
      </c>
      <c r="C175" s="35" t="s">
        <v>91</v>
      </c>
      <c r="D175" s="35" t="s">
        <v>1212</v>
      </c>
      <c r="E175" s="37">
        <v>100757.25</v>
      </c>
      <c r="F175" s="30"/>
      <c r="G175" s="29"/>
      <c r="H175" s="31"/>
    </row>
    <row r="176" spans="1:8" ht="15.75" x14ac:dyDescent="0.25">
      <c r="A176" s="35" t="s">
        <v>1219</v>
      </c>
      <c r="B176" s="36">
        <v>44160</v>
      </c>
      <c r="C176" s="35" t="s">
        <v>91</v>
      </c>
      <c r="D176" s="35" t="s">
        <v>1216</v>
      </c>
      <c r="E176" s="37">
        <v>100757.25</v>
      </c>
      <c r="F176" s="30"/>
      <c r="G176" s="29"/>
      <c r="H176" s="31"/>
    </row>
    <row r="177" spans="1:8" ht="15.75" x14ac:dyDescent="0.25">
      <c r="A177" s="35" t="s">
        <v>1187</v>
      </c>
      <c r="B177" s="36">
        <v>44160</v>
      </c>
      <c r="C177" s="35" t="s">
        <v>91</v>
      </c>
      <c r="D177" s="35" t="s">
        <v>1220</v>
      </c>
      <c r="E177" s="37">
        <v>100757.25</v>
      </c>
      <c r="F177" s="30"/>
      <c r="G177" s="29"/>
      <c r="H177" s="31"/>
    </row>
    <row r="178" spans="1:8" ht="15.75" x14ac:dyDescent="0.25">
      <c r="A178" s="35" t="s">
        <v>1221</v>
      </c>
      <c r="B178" s="36">
        <v>44179</v>
      </c>
      <c r="C178" s="35" t="s">
        <v>91</v>
      </c>
      <c r="D178" s="47" t="s">
        <v>1222</v>
      </c>
      <c r="E178" s="37">
        <v>191455</v>
      </c>
      <c r="F178" s="30"/>
      <c r="G178" s="29"/>
      <c r="H178" s="31"/>
    </row>
    <row r="179" spans="1:8" ht="15.75" x14ac:dyDescent="0.25">
      <c r="A179" s="35" t="s">
        <v>831</v>
      </c>
      <c r="B179" s="36">
        <v>44181</v>
      </c>
      <c r="C179" s="35" t="s">
        <v>91</v>
      </c>
      <c r="D179" s="47" t="s">
        <v>1223</v>
      </c>
      <c r="E179" s="37">
        <v>100757.25</v>
      </c>
      <c r="F179" s="30"/>
      <c r="G179" s="29"/>
      <c r="H179" s="31"/>
    </row>
    <row r="180" spans="1:8" ht="15.75" x14ac:dyDescent="0.25">
      <c r="A180" s="35" t="s">
        <v>1224</v>
      </c>
      <c r="B180" s="36">
        <v>44210</v>
      </c>
      <c r="C180" s="35" t="s">
        <v>91</v>
      </c>
      <c r="D180" s="47" t="s">
        <v>1225</v>
      </c>
      <c r="E180" s="37">
        <f>+E179</f>
        <v>100757.25</v>
      </c>
      <c r="F180" s="30"/>
      <c r="G180" s="29"/>
      <c r="H180" s="31"/>
    </row>
    <row r="181" spans="1:8" ht="15.75" x14ac:dyDescent="0.25">
      <c r="A181" s="35" t="s">
        <v>1226</v>
      </c>
      <c r="B181" s="36">
        <v>44210</v>
      </c>
      <c r="C181" s="35" t="s">
        <v>91</v>
      </c>
      <c r="D181" s="47" t="s">
        <v>1227</v>
      </c>
      <c r="E181" s="37">
        <f>+E180</f>
        <v>100757.25</v>
      </c>
      <c r="F181" s="30"/>
      <c r="G181" s="29"/>
      <c r="H181" s="31"/>
    </row>
    <row r="182" spans="1:8" ht="15.75" x14ac:dyDescent="0.25">
      <c r="A182" s="35" t="s">
        <v>1228</v>
      </c>
      <c r="B182" s="36">
        <v>44215</v>
      </c>
      <c r="C182" s="35" t="s">
        <v>91</v>
      </c>
      <c r="D182" s="47" t="s">
        <v>1229</v>
      </c>
      <c r="E182" s="37">
        <f>+E181</f>
        <v>100757.25</v>
      </c>
      <c r="F182" s="30"/>
      <c r="G182" s="29"/>
      <c r="H182" s="31"/>
    </row>
    <row r="183" spans="1:8" ht="15.75" x14ac:dyDescent="0.25">
      <c r="A183" s="35" t="s">
        <v>1111</v>
      </c>
      <c r="B183" s="36">
        <v>44218</v>
      </c>
      <c r="C183" s="35" t="s">
        <v>91</v>
      </c>
      <c r="D183" s="47" t="s">
        <v>1230</v>
      </c>
      <c r="E183" s="37">
        <f>+E182</f>
        <v>100757.25</v>
      </c>
      <c r="F183" s="30"/>
      <c r="G183" s="29"/>
      <c r="H183" s="31"/>
    </row>
    <row r="184" spans="1:8" ht="15.75" x14ac:dyDescent="0.25">
      <c r="A184" s="35" t="s">
        <v>1231</v>
      </c>
      <c r="B184" s="36">
        <v>44224</v>
      </c>
      <c r="C184" s="35" t="s">
        <v>91</v>
      </c>
      <c r="D184" s="47" t="s">
        <v>1232</v>
      </c>
      <c r="E184" s="37">
        <v>100757.25</v>
      </c>
      <c r="F184" s="30"/>
      <c r="G184" s="29"/>
      <c r="H184" s="31"/>
    </row>
    <row r="185" spans="1:8" ht="15.75" x14ac:dyDescent="0.25">
      <c r="A185" s="35" t="s">
        <v>1233</v>
      </c>
      <c r="B185" s="36">
        <v>44245</v>
      </c>
      <c r="C185" s="35" t="s">
        <v>91</v>
      </c>
      <c r="D185" s="47" t="s">
        <v>1234</v>
      </c>
      <c r="E185" s="37">
        <f>+E184</f>
        <v>100757.25</v>
      </c>
      <c r="F185" s="30"/>
      <c r="G185" s="29"/>
      <c r="H185" s="31"/>
    </row>
    <row r="186" spans="1:8" ht="15.75" x14ac:dyDescent="0.25">
      <c r="A186" s="35" t="s">
        <v>482</v>
      </c>
      <c r="B186" s="36">
        <v>44329</v>
      </c>
      <c r="C186" s="35" t="s">
        <v>1235</v>
      </c>
      <c r="D186" s="35" t="s">
        <v>1236</v>
      </c>
      <c r="E186" s="37">
        <v>2570471.94</v>
      </c>
      <c r="F186" s="30"/>
      <c r="G186" s="29"/>
      <c r="H186" s="31"/>
    </row>
    <row r="187" spans="1:8" ht="15.75" x14ac:dyDescent="0.25">
      <c r="A187" s="35" t="s">
        <v>493</v>
      </c>
      <c r="B187" s="36">
        <v>44298</v>
      </c>
      <c r="C187" s="35" t="s">
        <v>1237</v>
      </c>
      <c r="D187" s="35" t="s">
        <v>783</v>
      </c>
      <c r="E187" s="37">
        <v>29913</v>
      </c>
      <c r="F187" s="30"/>
      <c r="G187" s="29"/>
      <c r="H187" s="31"/>
    </row>
    <row r="188" spans="1:8" ht="15.75" x14ac:dyDescent="0.25">
      <c r="A188" s="35" t="s">
        <v>493</v>
      </c>
      <c r="B188" s="36">
        <v>44286</v>
      </c>
      <c r="C188" s="35" t="s">
        <v>483</v>
      </c>
      <c r="D188" s="35" t="s">
        <v>1238</v>
      </c>
      <c r="E188" s="37">
        <v>41276.400000000001</v>
      </c>
      <c r="F188" s="30">
        <v>3332</v>
      </c>
      <c r="G188" s="29">
        <v>44334</v>
      </c>
      <c r="H188" s="31"/>
    </row>
    <row r="189" spans="1:8" ht="15.75" x14ac:dyDescent="0.25">
      <c r="A189" s="35" t="s">
        <v>420</v>
      </c>
      <c r="B189" s="36">
        <v>44313</v>
      </c>
      <c r="C189" s="35" t="s">
        <v>483</v>
      </c>
      <c r="D189" s="35" t="s">
        <v>1239</v>
      </c>
      <c r="E189" s="37">
        <v>41276.400000000001</v>
      </c>
      <c r="F189" s="30">
        <v>3332</v>
      </c>
      <c r="G189" s="29">
        <v>44334</v>
      </c>
      <c r="H189" s="31"/>
    </row>
    <row r="190" spans="1:8" ht="15.75" x14ac:dyDescent="0.25">
      <c r="A190" s="35" t="s">
        <v>877</v>
      </c>
      <c r="B190" s="36">
        <v>44250</v>
      </c>
      <c r="C190" s="35" t="s">
        <v>395</v>
      </c>
      <c r="D190" s="35" t="s">
        <v>1120</v>
      </c>
      <c r="E190" s="37">
        <v>88983.25</v>
      </c>
      <c r="F190" s="30"/>
      <c r="G190" s="29"/>
      <c r="H190" s="31"/>
    </row>
    <row r="191" spans="1:8" ht="15.75" customHeight="1" x14ac:dyDescent="0.25">
      <c r="A191" s="35" t="s">
        <v>878</v>
      </c>
      <c r="B191" s="36">
        <v>44271</v>
      </c>
      <c r="C191" s="35" t="s">
        <v>395</v>
      </c>
      <c r="D191" s="35" t="s">
        <v>1120</v>
      </c>
      <c r="E191" s="37">
        <v>9939.52</v>
      </c>
      <c r="F191" s="30"/>
      <c r="G191" s="29"/>
      <c r="H191" s="31"/>
    </row>
    <row r="192" spans="1:8" ht="15.75" x14ac:dyDescent="0.25">
      <c r="A192" s="35" t="s">
        <v>879</v>
      </c>
      <c r="B192" s="36">
        <v>44250</v>
      </c>
      <c r="C192" s="35" t="s">
        <v>395</v>
      </c>
      <c r="D192" s="35" t="s">
        <v>1120</v>
      </c>
      <c r="E192" s="37">
        <v>9870.5</v>
      </c>
      <c r="F192" s="30"/>
      <c r="G192" s="29"/>
      <c r="H192" s="31"/>
    </row>
    <row r="193" spans="1:8" ht="15.75" x14ac:dyDescent="0.25">
      <c r="A193" s="35" t="s">
        <v>880</v>
      </c>
      <c r="B193" s="36">
        <v>44250</v>
      </c>
      <c r="C193" s="35" t="s">
        <v>395</v>
      </c>
      <c r="D193" s="35" t="s">
        <v>1120</v>
      </c>
      <c r="E193" s="37">
        <v>9090.9</v>
      </c>
      <c r="F193" s="30"/>
      <c r="G193" s="29"/>
      <c r="H193" s="31"/>
    </row>
    <row r="194" spans="1:8" ht="15.75" x14ac:dyDescent="0.25">
      <c r="A194" s="35" t="s">
        <v>884</v>
      </c>
      <c r="B194" s="36">
        <v>44250</v>
      </c>
      <c r="C194" s="35" t="s">
        <v>395</v>
      </c>
      <c r="D194" s="35" t="s">
        <v>1120</v>
      </c>
      <c r="E194" s="37">
        <v>23035.94</v>
      </c>
      <c r="F194" s="30"/>
      <c r="G194" s="29"/>
      <c r="H194" s="31"/>
    </row>
    <row r="195" spans="1:8" ht="15.75" x14ac:dyDescent="0.25">
      <c r="A195" s="35" t="s">
        <v>885</v>
      </c>
      <c r="B195" s="36">
        <v>44271</v>
      </c>
      <c r="C195" s="35" t="s">
        <v>395</v>
      </c>
      <c r="D195" s="35" t="s">
        <v>1120</v>
      </c>
      <c r="E195" s="37">
        <v>8448.7999999999993</v>
      </c>
      <c r="F195" s="30"/>
      <c r="G195" s="29"/>
      <c r="H195" s="31"/>
    </row>
    <row r="196" spans="1:8" ht="15.75" x14ac:dyDescent="0.25">
      <c r="A196" s="35" t="s">
        <v>886</v>
      </c>
      <c r="B196" s="36">
        <v>44271</v>
      </c>
      <c r="C196" s="35" t="s">
        <v>395</v>
      </c>
      <c r="D196" s="35" t="s">
        <v>1120</v>
      </c>
      <c r="E196" s="37">
        <v>32949.480000000003</v>
      </c>
      <c r="F196" s="30"/>
      <c r="G196" s="29"/>
      <c r="H196" s="31"/>
    </row>
    <row r="197" spans="1:8" ht="15.75" x14ac:dyDescent="0.25">
      <c r="A197" s="35" t="s">
        <v>887</v>
      </c>
      <c r="B197" s="36">
        <v>44271</v>
      </c>
      <c r="C197" s="35" t="s">
        <v>395</v>
      </c>
      <c r="D197" s="35" t="s">
        <v>1120</v>
      </c>
      <c r="E197" s="37">
        <v>27764.28</v>
      </c>
      <c r="F197" s="30"/>
      <c r="G197" s="29"/>
      <c r="H197" s="31"/>
    </row>
    <row r="198" spans="1:8" ht="15.75" x14ac:dyDescent="0.25">
      <c r="A198" s="35" t="s">
        <v>888</v>
      </c>
      <c r="B198" s="36">
        <v>44271</v>
      </c>
      <c r="C198" s="35" t="s">
        <v>395</v>
      </c>
      <c r="D198" s="35" t="s">
        <v>1120</v>
      </c>
      <c r="E198" s="37">
        <v>22448.33</v>
      </c>
      <c r="F198" s="30"/>
      <c r="G198" s="29"/>
      <c r="H198" s="31"/>
    </row>
    <row r="199" spans="1:8" ht="15.75" x14ac:dyDescent="0.25">
      <c r="A199" s="35" t="s">
        <v>890</v>
      </c>
      <c r="B199" s="36">
        <v>44271</v>
      </c>
      <c r="C199" s="35" t="s">
        <v>395</v>
      </c>
      <c r="D199" s="35" t="s">
        <v>1120</v>
      </c>
      <c r="E199" s="37">
        <v>27103.4</v>
      </c>
      <c r="F199" s="30"/>
      <c r="G199" s="29"/>
      <c r="H199" s="31"/>
    </row>
    <row r="200" spans="1:8" ht="15.75" x14ac:dyDescent="0.25">
      <c r="A200" s="35" t="s">
        <v>891</v>
      </c>
      <c r="B200" s="36">
        <v>44271</v>
      </c>
      <c r="C200" s="35" t="s">
        <v>395</v>
      </c>
      <c r="D200" s="35" t="s">
        <v>1120</v>
      </c>
      <c r="E200" s="37">
        <v>23311.09</v>
      </c>
      <c r="F200" s="30"/>
      <c r="G200" s="29"/>
      <c r="H200" s="31"/>
    </row>
    <row r="201" spans="1:8" ht="15.75" x14ac:dyDescent="0.25">
      <c r="A201" s="35" t="s">
        <v>892</v>
      </c>
      <c r="B201" s="36">
        <v>44271</v>
      </c>
      <c r="C201" s="35" t="s">
        <v>395</v>
      </c>
      <c r="D201" s="35" t="s">
        <v>1120</v>
      </c>
      <c r="E201" s="37">
        <v>22567.23</v>
      </c>
      <c r="F201" s="30"/>
      <c r="G201" s="29"/>
      <c r="H201" s="31"/>
    </row>
    <row r="202" spans="1:8" ht="15.75" x14ac:dyDescent="0.25">
      <c r="A202" s="35" t="s">
        <v>899</v>
      </c>
      <c r="B202" s="36">
        <v>44250</v>
      </c>
      <c r="C202" s="35" t="s">
        <v>395</v>
      </c>
      <c r="D202" s="35" t="s">
        <v>1120</v>
      </c>
      <c r="E202" s="37">
        <v>5097.6000000000004</v>
      </c>
      <c r="F202" s="30"/>
      <c r="G202" s="29"/>
      <c r="H202" s="31"/>
    </row>
    <row r="203" spans="1:8" ht="15.75" x14ac:dyDescent="0.25">
      <c r="A203" s="35" t="s">
        <v>900</v>
      </c>
      <c r="B203" s="36">
        <v>44271</v>
      </c>
      <c r="C203" s="35" t="s">
        <v>395</v>
      </c>
      <c r="D203" s="35" t="s">
        <v>1120</v>
      </c>
      <c r="E203" s="37">
        <v>5097.6000000000004</v>
      </c>
      <c r="F203" s="30"/>
      <c r="G203" s="29"/>
      <c r="H203" s="31"/>
    </row>
    <row r="204" spans="1:8" ht="15.75" x14ac:dyDescent="0.25">
      <c r="A204" s="35" t="s">
        <v>901</v>
      </c>
      <c r="B204" s="36">
        <v>44271</v>
      </c>
      <c r="C204" s="35" t="s">
        <v>395</v>
      </c>
      <c r="D204" s="35" t="s">
        <v>1120</v>
      </c>
      <c r="E204" s="37">
        <v>10225.17</v>
      </c>
      <c r="F204" s="30"/>
      <c r="G204" s="29"/>
      <c r="H204" s="31"/>
    </row>
    <row r="205" spans="1:8" ht="15.75" x14ac:dyDescent="0.25">
      <c r="A205" s="35" t="s">
        <v>902</v>
      </c>
      <c r="B205" s="36">
        <v>44250</v>
      </c>
      <c r="C205" s="35" t="s">
        <v>395</v>
      </c>
      <c r="D205" s="35" t="s">
        <v>1120</v>
      </c>
      <c r="E205" s="37">
        <v>21081.22</v>
      </c>
      <c r="F205" s="30"/>
      <c r="G205" s="29"/>
      <c r="H205" s="31"/>
    </row>
    <row r="206" spans="1:8" ht="15.75" x14ac:dyDescent="0.25">
      <c r="A206" s="35" t="s">
        <v>903</v>
      </c>
      <c r="B206" s="36">
        <v>44250</v>
      </c>
      <c r="C206" s="35" t="s">
        <v>395</v>
      </c>
      <c r="D206" s="35" t="s">
        <v>1120</v>
      </c>
      <c r="E206" s="37">
        <v>22406.36</v>
      </c>
      <c r="F206" s="30"/>
      <c r="G206" s="29"/>
      <c r="H206" s="31"/>
    </row>
    <row r="207" spans="1:8" ht="15.75" x14ac:dyDescent="0.25">
      <c r="A207" s="35" t="s">
        <v>907</v>
      </c>
      <c r="B207" s="36">
        <v>44250</v>
      </c>
      <c r="C207" s="35" t="s">
        <v>395</v>
      </c>
      <c r="D207" s="35" t="s">
        <v>1120</v>
      </c>
      <c r="E207" s="37">
        <v>29280.99</v>
      </c>
      <c r="F207" s="30"/>
      <c r="G207" s="29"/>
      <c r="H207" s="31"/>
    </row>
    <row r="208" spans="1:8" ht="15.75" x14ac:dyDescent="0.25">
      <c r="A208" s="35" t="s">
        <v>908</v>
      </c>
      <c r="B208" s="36">
        <v>44250</v>
      </c>
      <c r="C208" s="35" t="s">
        <v>395</v>
      </c>
      <c r="D208" s="35" t="s">
        <v>1120</v>
      </c>
      <c r="E208" s="37">
        <v>3776</v>
      </c>
      <c r="F208" s="30"/>
      <c r="G208" s="29"/>
      <c r="H208" s="31"/>
    </row>
    <row r="209" spans="1:8" ht="15.75" x14ac:dyDescent="0.25">
      <c r="A209" s="35" t="s">
        <v>909</v>
      </c>
      <c r="B209" s="36">
        <v>44250</v>
      </c>
      <c r="C209" s="35" t="s">
        <v>395</v>
      </c>
      <c r="D209" s="35" t="s">
        <v>1120</v>
      </c>
      <c r="E209" s="37">
        <v>9105.64</v>
      </c>
      <c r="F209" s="30"/>
      <c r="G209" s="29"/>
      <c r="H209" s="31"/>
    </row>
    <row r="210" spans="1:8" ht="15.75" x14ac:dyDescent="0.25">
      <c r="A210" s="35" t="s">
        <v>911</v>
      </c>
      <c r="B210" s="36">
        <v>44250</v>
      </c>
      <c r="C210" s="35" t="s">
        <v>395</v>
      </c>
      <c r="D210" s="35" t="s">
        <v>1120</v>
      </c>
      <c r="E210" s="37">
        <v>11131.34</v>
      </c>
      <c r="F210" s="30"/>
      <c r="G210" s="29"/>
      <c r="H210" s="31"/>
    </row>
    <row r="211" spans="1:8" ht="15.75" x14ac:dyDescent="0.25">
      <c r="A211" s="35" t="s">
        <v>1240</v>
      </c>
      <c r="B211" s="36">
        <v>44244</v>
      </c>
      <c r="C211" s="35" t="s">
        <v>51</v>
      </c>
      <c r="D211" s="35" t="s">
        <v>81</v>
      </c>
      <c r="E211" s="37">
        <v>220896</v>
      </c>
      <c r="F211" s="30"/>
      <c r="G211" s="29"/>
      <c r="H211" s="31"/>
    </row>
    <row r="212" spans="1:8" ht="15.75" x14ac:dyDescent="0.25">
      <c r="A212" s="35" t="s">
        <v>342</v>
      </c>
      <c r="B212" s="36">
        <v>44265</v>
      </c>
      <c r="C212" s="35" t="s">
        <v>203</v>
      </c>
      <c r="D212" s="35" t="s">
        <v>1205</v>
      </c>
      <c r="E212" s="37">
        <v>3000000</v>
      </c>
      <c r="F212" s="30"/>
      <c r="G212" s="29"/>
      <c r="H212" s="31"/>
    </row>
    <row r="213" spans="1:8" ht="15.75" x14ac:dyDescent="0.25">
      <c r="A213" s="35" t="s">
        <v>1241</v>
      </c>
      <c r="B213" s="36">
        <v>44298</v>
      </c>
      <c r="C213" s="35" t="s">
        <v>203</v>
      </c>
      <c r="D213" s="35" t="s">
        <v>1205</v>
      </c>
      <c r="E213" s="37">
        <v>2000000</v>
      </c>
      <c r="F213" s="30"/>
      <c r="G213" s="29"/>
      <c r="H213" s="31"/>
    </row>
    <row r="214" spans="1:8" ht="15.75" x14ac:dyDescent="0.25">
      <c r="A214" s="35" t="s">
        <v>1242</v>
      </c>
      <c r="B214" s="36">
        <v>44305</v>
      </c>
      <c r="C214" s="35" t="s">
        <v>798</v>
      </c>
      <c r="D214" s="35" t="s">
        <v>783</v>
      </c>
      <c r="E214" s="37">
        <v>27612</v>
      </c>
      <c r="F214" s="30"/>
      <c r="G214" s="29"/>
      <c r="H214" s="31"/>
    </row>
    <row r="215" spans="1:8" ht="15.75" x14ac:dyDescent="0.25">
      <c r="A215" s="35" t="s">
        <v>1243</v>
      </c>
      <c r="B215" s="36">
        <v>44260</v>
      </c>
      <c r="C215" s="35" t="s">
        <v>1244</v>
      </c>
      <c r="D215" s="35" t="s">
        <v>1245</v>
      </c>
      <c r="E215" s="37">
        <v>59000</v>
      </c>
      <c r="F215" s="30">
        <v>3327</v>
      </c>
      <c r="G215" s="29">
        <v>44334</v>
      </c>
      <c r="H215" s="31"/>
    </row>
    <row r="216" spans="1:8" ht="15.75" x14ac:dyDescent="0.25">
      <c r="A216" s="35" t="s">
        <v>1246</v>
      </c>
      <c r="B216" s="36">
        <v>44300</v>
      </c>
      <c r="C216" s="35" t="s">
        <v>1244</v>
      </c>
      <c r="D216" s="35" t="s">
        <v>1247</v>
      </c>
      <c r="E216" s="37">
        <v>59000</v>
      </c>
      <c r="F216" s="30">
        <v>3327</v>
      </c>
      <c r="G216" s="29">
        <v>44334</v>
      </c>
      <c r="H216" s="31"/>
    </row>
    <row r="217" spans="1:8" ht="15.75" x14ac:dyDescent="0.25">
      <c r="A217" s="35" t="s">
        <v>448</v>
      </c>
      <c r="B217" s="36">
        <v>44321</v>
      </c>
      <c r="C217" s="35" t="s">
        <v>1248</v>
      </c>
      <c r="D217" s="35" t="s">
        <v>1249</v>
      </c>
      <c r="E217" s="37">
        <v>59000</v>
      </c>
      <c r="F217" s="30"/>
      <c r="G217" s="29"/>
      <c r="H217" s="31"/>
    </row>
    <row r="218" spans="1:8" ht="15.75" x14ac:dyDescent="0.25">
      <c r="A218" s="35" t="s">
        <v>1250</v>
      </c>
      <c r="B218" s="36">
        <v>44333</v>
      </c>
      <c r="C218" s="35" t="s">
        <v>1251</v>
      </c>
      <c r="D218" s="35" t="s">
        <v>1118</v>
      </c>
      <c r="E218" s="37">
        <v>26845</v>
      </c>
      <c r="F218" s="30"/>
      <c r="G218" s="29"/>
      <c r="H218" s="31"/>
    </row>
    <row r="219" spans="1:8" ht="15.75" x14ac:dyDescent="0.25">
      <c r="A219" s="35" t="s">
        <v>1252</v>
      </c>
      <c r="B219" s="36">
        <v>44299</v>
      </c>
      <c r="C219" s="35" t="s">
        <v>60</v>
      </c>
      <c r="D219" s="35" t="s">
        <v>1253</v>
      </c>
      <c r="E219" s="37">
        <v>3080000</v>
      </c>
      <c r="F219" s="30"/>
      <c r="G219" s="29"/>
      <c r="H219" s="31"/>
    </row>
    <row r="220" spans="1:8" ht="15.75" x14ac:dyDescent="0.25">
      <c r="A220" s="35" t="s">
        <v>1254</v>
      </c>
      <c r="B220" s="36">
        <v>44329</v>
      </c>
      <c r="C220" s="35" t="s">
        <v>60</v>
      </c>
      <c r="D220" s="35" t="s">
        <v>1255</v>
      </c>
      <c r="E220" s="37">
        <v>3080000</v>
      </c>
      <c r="F220" s="30"/>
      <c r="G220" s="29"/>
      <c r="H220" s="31"/>
    </row>
    <row r="221" spans="1:8" ht="15.75" x14ac:dyDescent="0.25">
      <c r="A221" s="35" t="s">
        <v>1256</v>
      </c>
      <c r="B221" s="36">
        <v>44277</v>
      </c>
      <c r="C221" s="35" t="s">
        <v>1257</v>
      </c>
      <c r="D221" s="35" t="s">
        <v>1258</v>
      </c>
      <c r="E221" s="37">
        <v>1604354</v>
      </c>
      <c r="F221" s="30"/>
      <c r="G221" s="29"/>
      <c r="H221" s="31"/>
    </row>
    <row r="222" spans="1:8" ht="15.75" x14ac:dyDescent="0.25">
      <c r="A222" s="35" t="s">
        <v>875</v>
      </c>
      <c r="B222" s="36">
        <v>44249</v>
      </c>
      <c r="C222" s="35" t="s">
        <v>1259</v>
      </c>
      <c r="D222" s="35" t="s">
        <v>783</v>
      </c>
      <c r="E222" s="37">
        <v>82600</v>
      </c>
      <c r="F222" s="30"/>
      <c r="G222" s="29"/>
      <c r="H222" s="31"/>
    </row>
    <row r="223" spans="1:8" ht="15.75" x14ac:dyDescent="0.25">
      <c r="A223" s="35" t="s">
        <v>1260</v>
      </c>
      <c r="B223" s="36">
        <v>44293</v>
      </c>
      <c r="C223" s="35" t="s">
        <v>754</v>
      </c>
      <c r="D223" s="35" t="s">
        <v>254</v>
      </c>
      <c r="E223" s="37">
        <v>11213.2</v>
      </c>
      <c r="F223" s="30"/>
      <c r="G223" s="29"/>
      <c r="H223" s="31"/>
    </row>
    <row r="224" spans="1:8" ht="15.75" x14ac:dyDescent="0.25">
      <c r="A224" s="35" t="s">
        <v>1261</v>
      </c>
      <c r="B224" s="36">
        <v>44291</v>
      </c>
      <c r="C224" s="35" t="s">
        <v>754</v>
      </c>
      <c r="D224" s="35" t="s">
        <v>254</v>
      </c>
      <c r="E224" s="37">
        <v>5869.69</v>
      </c>
      <c r="F224" s="30"/>
      <c r="G224" s="29"/>
      <c r="H224" s="31"/>
    </row>
    <row r="225" spans="1:8" ht="15.75" x14ac:dyDescent="0.25">
      <c r="A225" s="35" t="s">
        <v>1262</v>
      </c>
      <c r="B225" s="36">
        <v>44306</v>
      </c>
      <c r="C225" s="35" t="s">
        <v>754</v>
      </c>
      <c r="D225" s="35" t="s">
        <v>1120</v>
      </c>
      <c r="E225" s="37">
        <v>21728.14</v>
      </c>
      <c r="F225" s="30"/>
      <c r="G225" s="29"/>
      <c r="H225" s="31"/>
    </row>
    <row r="226" spans="1:8" ht="15.75" x14ac:dyDescent="0.25">
      <c r="A226" s="35" t="s">
        <v>1263</v>
      </c>
      <c r="B226" s="36">
        <v>44308</v>
      </c>
      <c r="C226" s="35" t="s">
        <v>754</v>
      </c>
      <c r="D226" s="35" t="s">
        <v>1120</v>
      </c>
      <c r="E226" s="37">
        <v>7160.07</v>
      </c>
      <c r="F226" s="30"/>
      <c r="G226" s="29"/>
      <c r="H226" s="31"/>
    </row>
    <row r="227" spans="1:8" ht="15.75" x14ac:dyDescent="0.25">
      <c r="A227" s="35" t="s">
        <v>1264</v>
      </c>
      <c r="B227" s="36">
        <v>44309</v>
      </c>
      <c r="C227" s="35" t="s">
        <v>754</v>
      </c>
      <c r="D227" s="35" t="s">
        <v>1120</v>
      </c>
      <c r="E227" s="37">
        <v>18094.060000000001</v>
      </c>
      <c r="F227" s="30"/>
      <c r="G227" s="29"/>
      <c r="H227" s="31"/>
    </row>
    <row r="228" spans="1:8" ht="15.75" x14ac:dyDescent="0.25">
      <c r="A228" s="35" t="s">
        <v>1265</v>
      </c>
      <c r="B228" s="36">
        <v>44309</v>
      </c>
      <c r="C228" s="35" t="s">
        <v>754</v>
      </c>
      <c r="D228" s="35" t="s">
        <v>1120</v>
      </c>
      <c r="E228" s="37">
        <v>9639.84</v>
      </c>
      <c r="F228" s="30"/>
      <c r="G228" s="29"/>
      <c r="H228" s="31"/>
    </row>
    <row r="229" spans="1:8" ht="15.75" x14ac:dyDescent="0.25">
      <c r="A229" s="35" t="s">
        <v>1266</v>
      </c>
      <c r="B229" s="36">
        <v>44312</v>
      </c>
      <c r="C229" s="35" t="s">
        <v>754</v>
      </c>
      <c r="D229" s="35" t="s">
        <v>1120</v>
      </c>
      <c r="E229" s="37">
        <v>10926.14</v>
      </c>
      <c r="F229" s="30"/>
      <c r="G229" s="29"/>
      <c r="H229" s="31"/>
    </row>
    <row r="230" spans="1:8" ht="15.75" x14ac:dyDescent="0.25">
      <c r="A230" s="35" t="s">
        <v>1267</v>
      </c>
      <c r="B230" s="36">
        <v>44313</v>
      </c>
      <c r="C230" s="35" t="s">
        <v>754</v>
      </c>
      <c r="D230" s="35" t="s">
        <v>1120</v>
      </c>
      <c r="E230" s="37">
        <v>7954.18</v>
      </c>
      <c r="F230" s="30"/>
      <c r="G230" s="29"/>
      <c r="H230" s="31"/>
    </row>
    <row r="231" spans="1:8" ht="15.75" x14ac:dyDescent="0.25">
      <c r="A231" s="35" t="s">
        <v>1268</v>
      </c>
      <c r="B231" s="36">
        <v>44313</v>
      </c>
      <c r="C231" s="35" t="s">
        <v>754</v>
      </c>
      <c r="D231" s="35" t="s">
        <v>1120</v>
      </c>
      <c r="E231" s="37">
        <v>8573.0300000000007</v>
      </c>
      <c r="F231" s="30"/>
      <c r="G231" s="29"/>
      <c r="H231" s="31"/>
    </row>
    <row r="232" spans="1:8" ht="15.75" x14ac:dyDescent="0.25">
      <c r="A232" s="35" t="s">
        <v>1246</v>
      </c>
      <c r="B232" s="36">
        <v>44293</v>
      </c>
      <c r="C232" s="35" t="s">
        <v>1269</v>
      </c>
      <c r="D232" s="35" t="s">
        <v>1270</v>
      </c>
      <c r="E232" s="37">
        <v>6376557.25</v>
      </c>
      <c r="F232" s="30"/>
      <c r="G232" s="29"/>
      <c r="H232" s="31"/>
    </row>
    <row r="233" spans="1:8" ht="15.75" x14ac:dyDescent="0.25">
      <c r="A233" s="35" t="s">
        <v>1271</v>
      </c>
      <c r="B233" s="36">
        <v>44320</v>
      </c>
      <c r="C233" s="35" t="s">
        <v>1272</v>
      </c>
      <c r="D233" s="35" t="s">
        <v>1118</v>
      </c>
      <c r="E233" s="37">
        <v>23010</v>
      </c>
      <c r="F233" s="30"/>
      <c r="G233" s="29"/>
      <c r="H233" s="31"/>
    </row>
    <row r="234" spans="1:8" ht="15.75" x14ac:dyDescent="0.25">
      <c r="A234" s="35" t="s">
        <v>1273</v>
      </c>
      <c r="B234" s="36">
        <v>44300</v>
      </c>
      <c r="C234" s="35" t="s">
        <v>1274</v>
      </c>
      <c r="D234" s="35" t="s">
        <v>1275</v>
      </c>
      <c r="E234" s="37">
        <v>9700</v>
      </c>
      <c r="F234" s="30"/>
      <c r="G234" s="29"/>
      <c r="H234" s="31"/>
    </row>
    <row r="235" spans="1:8" ht="15.75" x14ac:dyDescent="0.25">
      <c r="A235" s="35" t="s">
        <v>1243</v>
      </c>
      <c r="B235" s="36">
        <v>44306</v>
      </c>
      <c r="C235" s="35" t="s">
        <v>468</v>
      </c>
      <c r="D235" s="35" t="s">
        <v>783</v>
      </c>
      <c r="E235" s="37">
        <v>123900</v>
      </c>
      <c r="F235" s="30"/>
      <c r="G235" s="29"/>
      <c r="H235" s="31"/>
    </row>
    <row r="236" spans="1:8" ht="15.75" x14ac:dyDescent="0.25">
      <c r="A236" s="35" t="s">
        <v>1276</v>
      </c>
      <c r="B236" s="36">
        <v>44321</v>
      </c>
      <c r="C236" s="35" t="s">
        <v>1277</v>
      </c>
      <c r="D236" s="35" t="s">
        <v>1118</v>
      </c>
      <c r="E236" s="37">
        <v>29146</v>
      </c>
      <c r="F236" s="30"/>
      <c r="G236" s="29"/>
      <c r="H236" s="31"/>
    </row>
    <row r="237" spans="1:8" ht="15.75" x14ac:dyDescent="0.25">
      <c r="A237" s="35" t="s">
        <v>1278</v>
      </c>
      <c r="B237" s="36">
        <v>44208</v>
      </c>
      <c r="C237" s="35" t="s">
        <v>1279</v>
      </c>
      <c r="D237" s="35" t="s">
        <v>1280</v>
      </c>
      <c r="E237" s="37">
        <v>25800</v>
      </c>
      <c r="F237" s="30"/>
      <c r="G237" s="29"/>
      <c r="H237" s="31"/>
    </row>
    <row r="238" spans="1:8" ht="15.75" x14ac:dyDescent="0.25">
      <c r="A238" s="35" t="s">
        <v>1281</v>
      </c>
      <c r="B238" s="36">
        <v>44237</v>
      </c>
      <c r="C238" s="35" t="s">
        <v>1279</v>
      </c>
      <c r="D238" s="35" t="s">
        <v>1282</v>
      </c>
      <c r="E238" s="37">
        <v>25800</v>
      </c>
      <c r="F238" s="30"/>
      <c r="G238" s="29"/>
      <c r="H238" s="31"/>
    </row>
    <row r="239" spans="1:8" ht="15.75" x14ac:dyDescent="0.25">
      <c r="A239" s="35" t="s">
        <v>1283</v>
      </c>
      <c r="B239" s="36">
        <v>44256</v>
      </c>
      <c r="C239" s="35" t="s">
        <v>1279</v>
      </c>
      <c r="D239" s="35" t="s">
        <v>1284</v>
      </c>
      <c r="E239" s="37">
        <v>25800</v>
      </c>
      <c r="F239" s="30"/>
      <c r="G239" s="29"/>
      <c r="H239" s="31"/>
    </row>
    <row r="240" spans="1:8" ht="15.75" x14ac:dyDescent="0.25">
      <c r="A240" s="35" t="s">
        <v>1285</v>
      </c>
      <c r="B240" s="36">
        <v>44298</v>
      </c>
      <c r="C240" s="35" t="s">
        <v>1279</v>
      </c>
      <c r="D240" s="35" t="s">
        <v>1286</v>
      </c>
      <c r="E240" s="37">
        <v>25800</v>
      </c>
      <c r="F240" s="30"/>
      <c r="G240" s="29"/>
      <c r="H240" s="31"/>
    </row>
    <row r="241" spans="1:8" ht="15.75" x14ac:dyDescent="0.25">
      <c r="A241" s="35" t="s">
        <v>1287</v>
      </c>
      <c r="B241" s="36">
        <v>44321</v>
      </c>
      <c r="C241" s="35" t="s">
        <v>1279</v>
      </c>
      <c r="D241" s="35" t="s">
        <v>1288</v>
      </c>
      <c r="E241" s="37">
        <v>25800</v>
      </c>
      <c r="F241" s="30"/>
      <c r="G241" s="29"/>
      <c r="H241" s="31"/>
    </row>
    <row r="242" spans="1:8" ht="15.75" x14ac:dyDescent="0.25">
      <c r="A242" s="35" t="s">
        <v>1289</v>
      </c>
      <c r="B242" s="36">
        <v>44300</v>
      </c>
      <c r="C242" s="35" t="s">
        <v>819</v>
      </c>
      <c r="D242" s="35" t="s">
        <v>1290</v>
      </c>
      <c r="E242" s="37">
        <v>54450</v>
      </c>
      <c r="F242" s="30">
        <v>3366</v>
      </c>
      <c r="G242" s="29">
        <v>44334</v>
      </c>
      <c r="H242" s="31"/>
    </row>
    <row r="243" spans="1:8" ht="15.75" x14ac:dyDescent="0.25">
      <c r="A243" s="35" t="s">
        <v>1291</v>
      </c>
      <c r="B243" s="36">
        <v>44317</v>
      </c>
      <c r="C243" s="35" t="s">
        <v>1292</v>
      </c>
      <c r="D243" s="35" t="s">
        <v>1249</v>
      </c>
      <c r="E243" s="37">
        <v>54450</v>
      </c>
      <c r="F243" s="30"/>
      <c r="G243" s="29"/>
      <c r="H243" s="31"/>
    </row>
    <row r="244" spans="1:8" ht="15.75" x14ac:dyDescent="0.25">
      <c r="A244" s="35" t="s">
        <v>1293</v>
      </c>
      <c r="B244" s="36">
        <v>44298</v>
      </c>
      <c r="C244" s="35" t="s">
        <v>1294</v>
      </c>
      <c r="D244" s="35" t="s">
        <v>1295</v>
      </c>
      <c r="E244" s="37">
        <v>137706</v>
      </c>
      <c r="F244" s="30"/>
      <c r="G244" s="29"/>
      <c r="H244" s="31"/>
    </row>
    <row r="245" spans="1:8" ht="15.75" x14ac:dyDescent="0.25">
      <c r="A245" s="35" t="s">
        <v>831</v>
      </c>
      <c r="B245" s="36">
        <v>44317</v>
      </c>
      <c r="C245" s="35" t="s">
        <v>1296</v>
      </c>
      <c r="D245" s="35" t="s">
        <v>1249</v>
      </c>
      <c r="E245" s="37">
        <v>85184</v>
      </c>
      <c r="F245" s="30"/>
      <c r="G245" s="29"/>
      <c r="H245" s="31"/>
    </row>
    <row r="246" spans="1:8" ht="15.75" x14ac:dyDescent="0.25">
      <c r="A246" s="35" t="s">
        <v>1297</v>
      </c>
      <c r="B246" s="36">
        <v>44334</v>
      </c>
      <c r="C246" s="35" t="s">
        <v>1298</v>
      </c>
      <c r="D246" s="35" t="s">
        <v>1118</v>
      </c>
      <c r="E246" s="37">
        <v>188800</v>
      </c>
      <c r="F246" s="30"/>
      <c r="G246" s="29"/>
      <c r="H246" s="31"/>
    </row>
    <row r="247" spans="1:8" ht="15.75" x14ac:dyDescent="0.25">
      <c r="A247" s="35" t="s">
        <v>1299</v>
      </c>
      <c r="B247" s="36">
        <v>44250</v>
      </c>
      <c r="C247" s="35" t="s">
        <v>1300</v>
      </c>
      <c r="D247" s="35" t="s">
        <v>1120</v>
      </c>
      <c r="E247" s="37">
        <v>15378.06</v>
      </c>
      <c r="F247" s="30"/>
      <c r="G247" s="29"/>
      <c r="H247" s="31"/>
    </row>
    <row r="248" spans="1:8" ht="15.75" x14ac:dyDescent="0.25">
      <c r="A248" s="35" t="s">
        <v>1301</v>
      </c>
      <c r="B248" s="36">
        <v>44250</v>
      </c>
      <c r="C248" s="35" t="s">
        <v>1300</v>
      </c>
      <c r="D248" s="35" t="s">
        <v>1120</v>
      </c>
      <c r="E248" s="37">
        <v>2655.68</v>
      </c>
      <c r="F248" s="30"/>
      <c r="G248" s="29"/>
      <c r="H248" s="31"/>
    </row>
    <row r="249" spans="1:8" ht="15.75" x14ac:dyDescent="0.25">
      <c r="A249" s="35" t="s">
        <v>1302</v>
      </c>
      <c r="B249" s="36">
        <v>44250</v>
      </c>
      <c r="C249" s="35" t="s">
        <v>1300</v>
      </c>
      <c r="D249" s="35" t="s">
        <v>1120</v>
      </c>
      <c r="E249" s="37">
        <v>9858.44</v>
      </c>
      <c r="F249" s="30"/>
      <c r="G249" s="29"/>
      <c r="H249" s="31"/>
    </row>
    <row r="250" spans="1:8" ht="15.75" x14ac:dyDescent="0.25">
      <c r="A250" s="35" t="s">
        <v>1303</v>
      </c>
      <c r="B250" s="36">
        <v>44250</v>
      </c>
      <c r="C250" s="35" t="s">
        <v>1300</v>
      </c>
      <c r="D250" s="35" t="s">
        <v>1120</v>
      </c>
      <c r="E250" s="37">
        <v>23994.26</v>
      </c>
      <c r="F250" s="30"/>
      <c r="G250" s="29"/>
      <c r="H250" s="31"/>
    </row>
    <row r="251" spans="1:8" ht="15.75" x14ac:dyDescent="0.25">
      <c r="A251" s="35" t="s">
        <v>1304</v>
      </c>
      <c r="B251" s="36">
        <v>44256</v>
      </c>
      <c r="C251" s="35" t="s">
        <v>1300</v>
      </c>
      <c r="D251" s="35" t="s">
        <v>1120</v>
      </c>
      <c r="E251" s="37">
        <v>15208.09</v>
      </c>
      <c r="F251" s="30"/>
      <c r="G251" s="29"/>
      <c r="H251" s="31"/>
    </row>
    <row r="252" spans="1:8" ht="15.75" x14ac:dyDescent="0.25">
      <c r="A252" s="35" t="s">
        <v>1305</v>
      </c>
      <c r="B252" s="36">
        <v>44256</v>
      </c>
      <c r="C252" s="35" t="s">
        <v>1300</v>
      </c>
      <c r="D252" s="35" t="s">
        <v>1120</v>
      </c>
      <c r="E252" s="37">
        <v>13696.76</v>
      </c>
      <c r="F252" s="30"/>
      <c r="G252" s="29"/>
      <c r="H252" s="31"/>
    </row>
    <row r="253" spans="1:8" ht="15.75" x14ac:dyDescent="0.25">
      <c r="A253" s="35" t="s">
        <v>1306</v>
      </c>
      <c r="B253" s="36">
        <v>44256</v>
      </c>
      <c r="C253" s="35" t="s">
        <v>1300</v>
      </c>
      <c r="D253" s="35" t="s">
        <v>1120</v>
      </c>
      <c r="E253" s="37">
        <v>21216.38</v>
      </c>
      <c r="F253" s="30"/>
      <c r="G253" s="29"/>
      <c r="H253" s="31"/>
    </row>
    <row r="254" spans="1:8" ht="15.75" x14ac:dyDescent="0.25">
      <c r="A254" s="35" t="s">
        <v>1307</v>
      </c>
      <c r="B254" s="36">
        <v>44256</v>
      </c>
      <c r="C254" s="35" t="s">
        <v>1300</v>
      </c>
      <c r="D254" s="35" t="s">
        <v>1120</v>
      </c>
      <c r="E254" s="37">
        <v>35888.14</v>
      </c>
      <c r="F254" s="30"/>
      <c r="G254" s="29"/>
      <c r="H254" s="31"/>
    </row>
    <row r="255" spans="1:8" ht="15.75" x14ac:dyDescent="0.25">
      <c r="A255" s="35" t="s">
        <v>1308</v>
      </c>
      <c r="B255" s="36">
        <v>44287</v>
      </c>
      <c r="C255" s="35" t="s">
        <v>1300</v>
      </c>
      <c r="D255" s="35" t="s">
        <v>1131</v>
      </c>
      <c r="E255" s="37">
        <v>9858.44</v>
      </c>
      <c r="F255" s="30"/>
      <c r="G255" s="29"/>
      <c r="H255" s="31"/>
    </row>
    <row r="256" spans="1:8" ht="15.75" x14ac:dyDescent="0.25">
      <c r="A256" s="35" t="s">
        <v>1309</v>
      </c>
      <c r="B256" s="36">
        <v>44291</v>
      </c>
      <c r="C256" s="35" t="s">
        <v>1300</v>
      </c>
      <c r="D256" s="35" t="s">
        <v>1131</v>
      </c>
      <c r="E256" s="37">
        <v>6931.08</v>
      </c>
      <c r="F256" s="30"/>
      <c r="G256" s="29"/>
      <c r="H256" s="31"/>
    </row>
    <row r="257" spans="1:8" ht="15.75" x14ac:dyDescent="0.25">
      <c r="A257" s="35" t="s">
        <v>1310</v>
      </c>
      <c r="B257" s="36">
        <v>44292</v>
      </c>
      <c r="C257" s="35" t="s">
        <v>1300</v>
      </c>
      <c r="D257" s="35" t="s">
        <v>1131</v>
      </c>
      <c r="E257" s="37">
        <v>15628.47</v>
      </c>
      <c r="F257" s="30"/>
      <c r="G257" s="29"/>
      <c r="H257" s="31"/>
    </row>
    <row r="258" spans="1:8" ht="15.75" x14ac:dyDescent="0.25">
      <c r="A258" s="35" t="s">
        <v>1311</v>
      </c>
      <c r="B258" s="36">
        <v>44292</v>
      </c>
      <c r="C258" s="35" t="s">
        <v>1300</v>
      </c>
      <c r="D258" s="35" t="s">
        <v>1131</v>
      </c>
      <c r="E258" s="37">
        <v>13799.47</v>
      </c>
      <c r="F258" s="30"/>
      <c r="G258" s="29"/>
      <c r="H258" s="31"/>
    </row>
    <row r="259" spans="1:8" ht="15.75" x14ac:dyDescent="0.25">
      <c r="A259" s="35" t="s">
        <v>1312</v>
      </c>
      <c r="B259" s="36">
        <v>44295</v>
      </c>
      <c r="C259" s="35" t="s">
        <v>1300</v>
      </c>
      <c r="D259" s="35" t="s">
        <v>1131</v>
      </c>
      <c r="E259" s="37">
        <v>9875.9699999999993</v>
      </c>
      <c r="F259" s="30"/>
      <c r="G259" s="29"/>
      <c r="H259" s="31"/>
    </row>
    <row r="260" spans="1:8" ht="15.75" x14ac:dyDescent="0.25">
      <c r="A260" s="35" t="s">
        <v>1313</v>
      </c>
      <c r="B260" s="36">
        <v>44300</v>
      </c>
      <c r="C260" s="35" t="s">
        <v>1300</v>
      </c>
      <c r="D260" s="35" t="s">
        <v>1131</v>
      </c>
      <c r="E260" s="37">
        <v>13817.17</v>
      </c>
      <c r="F260" s="30"/>
      <c r="G260" s="29"/>
      <c r="H260" s="31"/>
    </row>
    <row r="261" spans="1:8" ht="15.75" x14ac:dyDescent="0.25">
      <c r="A261" s="35" t="s">
        <v>1314</v>
      </c>
      <c r="B261" s="36">
        <v>44302</v>
      </c>
      <c r="C261" s="35" t="s">
        <v>1300</v>
      </c>
      <c r="D261" s="35" t="s">
        <v>1131</v>
      </c>
      <c r="E261" s="37">
        <v>42120.35</v>
      </c>
      <c r="F261" s="30"/>
      <c r="G261" s="29"/>
      <c r="H261" s="31"/>
    </row>
    <row r="262" spans="1:8" ht="15.75" x14ac:dyDescent="0.25">
      <c r="A262" s="35" t="s">
        <v>1315</v>
      </c>
      <c r="B262" s="36">
        <v>44314</v>
      </c>
      <c r="C262" s="35" t="s">
        <v>1300</v>
      </c>
      <c r="D262" s="35" t="s">
        <v>1120</v>
      </c>
      <c r="E262" s="37">
        <v>45622</v>
      </c>
      <c r="F262" s="30"/>
      <c r="G262" s="29"/>
      <c r="H262" s="31"/>
    </row>
    <row r="263" spans="1:8" ht="15.75" x14ac:dyDescent="0.25">
      <c r="A263" s="35" t="s">
        <v>1316</v>
      </c>
      <c r="B263" s="36">
        <v>44314</v>
      </c>
      <c r="C263" s="35" t="s">
        <v>1300</v>
      </c>
      <c r="D263" s="35" t="s">
        <v>1120</v>
      </c>
      <c r="E263" s="37">
        <v>38637.01</v>
      </c>
      <c r="F263" s="30"/>
      <c r="G263" s="29"/>
      <c r="H263" s="31"/>
    </row>
    <row r="264" spans="1:8" ht="15.75" x14ac:dyDescent="0.25">
      <c r="A264" s="35" t="s">
        <v>1317</v>
      </c>
      <c r="B264" s="36">
        <v>44314</v>
      </c>
      <c r="C264" s="35" t="s">
        <v>1300</v>
      </c>
      <c r="D264" s="35" t="s">
        <v>1120</v>
      </c>
      <c r="E264" s="37">
        <v>48052.18</v>
      </c>
      <c r="F264" s="30"/>
      <c r="G264" s="29"/>
      <c r="H264" s="31"/>
    </row>
    <row r="265" spans="1:8" s="10" customFormat="1" ht="15.75" x14ac:dyDescent="0.25">
      <c r="A265" s="35" t="s">
        <v>1318</v>
      </c>
      <c r="B265" s="36">
        <v>44314</v>
      </c>
      <c r="C265" s="35" t="s">
        <v>1300</v>
      </c>
      <c r="D265" s="35" t="s">
        <v>1120</v>
      </c>
      <c r="E265" s="37">
        <v>50408.6</v>
      </c>
      <c r="F265" s="30"/>
      <c r="G265" s="29"/>
      <c r="H265" s="31"/>
    </row>
    <row r="266" spans="1:8" ht="15.75" x14ac:dyDescent="0.25">
      <c r="A266" s="35" t="s">
        <v>1319</v>
      </c>
      <c r="B266" s="36">
        <v>44314</v>
      </c>
      <c r="C266" s="35" t="s">
        <v>1300</v>
      </c>
      <c r="D266" s="35" t="s">
        <v>1120</v>
      </c>
      <c r="E266" s="37">
        <v>15781.5</v>
      </c>
      <c r="F266" s="30"/>
      <c r="G266" s="29"/>
      <c r="H266" s="31"/>
    </row>
    <row r="267" spans="1:8" ht="15.75" x14ac:dyDescent="0.25">
      <c r="A267" s="35" t="s">
        <v>1320</v>
      </c>
      <c r="B267" s="36">
        <v>44314</v>
      </c>
      <c r="C267" s="35" t="s">
        <v>1300</v>
      </c>
      <c r="D267" s="35" t="s">
        <v>1120</v>
      </c>
      <c r="E267" s="37">
        <v>27157.119999999999</v>
      </c>
      <c r="F267" s="30"/>
      <c r="G267" s="29"/>
      <c r="H267" s="31"/>
    </row>
    <row r="268" spans="1:8" ht="15.75" x14ac:dyDescent="0.25">
      <c r="A268" s="35" t="s">
        <v>1321</v>
      </c>
      <c r="B268" s="36">
        <v>44291</v>
      </c>
      <c r="C268" s="35" t="s">
        <v>1322</v>
      </c>
      <c r="D268" s="35" t="s">
        <v>1323</v>
      </c>
      <c r="E268" s="37">
        <v>3006640</v>
      </c>
      <c r="F268" s="30"/>
      <c r="G268" s="29"/>
      <c r="H268" s="31"/>
    </row>
    <row r="269" spans="1:8" ht="15.75" x14ac:dyDescent="0.25">
      <c r="A269" s="35" t="s">
        <v>1324</v>
      </c>
      <c r="B269" s="36">
        <v>44291</v>
      </c>
      <c r="C269" s="35" t="s">
        <v>1322</v>
      </c>
      <c r="D269" s="35" t="s">
        <v>1323</v>
      </c>
      <c r="E269" s="37">
        <f>+E268</f>
        <v>3006640</v>
      </c>
      <c r="F269" s="30"/>
      <c r="G269" s="29"/>
      <c r="H269" s="31"/>
    </row>
    <row r="270" spans="1:8" ht="15.75" x14ac:dyDescent="0.25">
      <c r="A270" s="35" t="s">
        <v>1325</v>
      </c>
      <c r="B270" s="36">
        <v>44291</v>
      </c>
      <c r="C270" s="35" t="s">
        <v>1322</v>
      </c>
      <c r="D270" s="35" t="s">
        <v>840</v>
      </c>
      <c r="E270" s="37">
        <f>+E269</f>
        <v>3006640</v>
      </c>
      <c r="F270" s="30"/>
      <c r="G270" s="29"/>
      <c r="H270" s="31"/>
    </row>
    <row r="271" spans="1:8" ht="15.75" x14ac:dyDescent="0.25">
      <c r="A271" s="35" t="s">
        <v>1326</v>
      </c>
      <c r="B271" s="36">
        <v>44297</v>
      </c>
      <c r="C271" s="35" t="s">
        <v>344</v>
      </c>
      <c r="D271" s="35" t="s">
        <v>341</v>
      </c>
      <c r="E271" s="37">
        <v>827500</v>
      </c>
      <c r="F271" s="30"/>
      <c r="G271" s="29"/>
      <c r="H271" s="31"/>
    </row>
    <row r="272" spans="1:8" ht="15.75" x14ac:dyDescent="0.25">
      <c r="A272" s="35" t="s">
        <v>1327</v>
      </c>
      <c r="B272" s="36">
        <v>44299</v>
      </c>
      <c r="C272" s="35" t="s">
        <v>344</v>
      </c>
      <c r="D272" s="35" t="s">
        <v>341</v>
      </c>
      <c r="E272" s="37">
        <v>2000000</v>
      </c>
      <c r="F272" s="30"/>
      <c r="G272" s="29"/>
      <c r="H272" s="31"/>
    </row>
    <row r="273" spans="1:8" ht="15.75" x14ac:dyDescent="0.25">
      <c r="A273" s="35" t="s">
        <v>1328</v>
      </c>
      <c r="B273" s="36">
        <v>44298</v>
      </c>
      <c r="C273" s="35" t="s">
        <v>1329</v>
      </c>
      <c r="D273" s="35" t="s">
        <v>1295</v>
      </c>
      <c r="E273" s="37">
        <v>782930</v>
      </c>
      <c r="F273" s="30">
        <v>3695</v>
      </c>
      <c r="G273" s="29">
        <v>44342</v>
      </c>
      <c r="H273" s="31"/>
    </row>
    <row r="274" spans="1:8" ht="15.75" x14ac:dyDescent="0.25">
      <c r="A274" s="35" t="s">
        <v>314</v>
      </c>
      <c r="B274" s="36">
        <v>44301</v>
      </c>
      <c r="C274" s="35" t="s">
        <v>1330</v>
      </c>
      <c r="D274" s="35" t="s">
        <v>783</v>
      </c>
      <c r="E274" s="37">
        <v>47554</v>
      </c>
      <c r="F274" s="30"/>
      <c r="G274" s="29"/>
      <c r="H274" s="31"/>
    </row>
    <row r="275" spans="1:8" ht="15.75" x14ac:dyDescent="0.25">
      <c r="A275" s="35" t="s">
        <v>1331</v>
      </c>
      <c r="B275" s="36">
        <v>44560</v>
      </c>
      <c r="C275" s="35" t="s">
        <v>253</v>
      </c>
      <c r="D275" s="35" t="s">
        <v>254</v>
      </c>
      <c r="E275" s="37">
        <v>36527.440000000002</v>
      </c>
      <c r="F275" s="30"/>
      <c r="G275" s="29"/>
      <c r="H275" s="31"/>
    </row>
    <row r="276" spans="1:8" ht="15.75" x14ac:dyDescent="0.25">
      <c r="A276" s="35" t="s">
        <v>1332</v>
      </c>
      <c r="B276" s="36">
        <v>44560</v>
      </c>
      <c r="C276" s="35" t="s">
        <v>253</v>
      </c>
      <c r="D276" s="35" t="s">
        <v>254</v>
      </c>
      <c r="E276" s="37">
        <v>17023.29</v>
      </c>
      <c r="F276" s="30"/>
      <c r="G276" s="29"/>
      <c r="H276" s="31"/>
    </row>
    <row r="277" spans="1:8" ht="15.75" x14ac:dyDescent="0.25">
      <c r="A277" s="35" t="s">
        <v>90</v>
      </c>
      <c r="B277" s="36">
        <v>44253</v>
      </c>
      <c r="C277" s="35" t="s">
        <v>455</v>
      </c>
      <c r="D277" s="35" t="s">
        <v>456</v>
      </c>
      <c r="E277" s="37">
        <v>49088</v>
      </c>
      <c r="F277" s="30">
        <v>2909</v>
      </c>
      <c r="G277" s="29">
        <v>44320</v>
      </c>
      <c r="H277" s="29">
        <v>44335</v>
      </c>
    </row>
    <row r="278" spans="1:8" ht="15.75" x14ac:dyDescent="0.25">
      <c r="A278" s="35" t="s">
        <v>1333</v>
      </c>
      <c r="B278" s="36">
        <v>44560</v>
      </c>
      <c r="C278" s="35" t="s">
        <v>253</v>
      </c>
      <c r="D278" s="35" t="s">
        <v>254</v>
      </c>
      <c r="E278" s="37">
        <v>45943.68</v>
      </c>
      <c r="F278" s="30"/>
      <c r="G278" s="29"/>
      <c r="H278" s="31"/>
    </row>
    <row r="279" spans="1:8" ht="15.75" x14ac:dyDescent="0.25">
      <c r="A279" s="35" t="s">
        <v>1334</v>
      </c>
      <c r="B279" s="36">
        <v>44202</v>
      </c>
      <c r="C279" s="35" t="s">
        <v>253</v>
      </c>
      <c r="D279" s="35" t="s">
        <v>254</v>
      </c>
      <c r="E279" s="37">
        <v>85454.13</v>
      </c>
      <c r="F279" s="30"/>
      <c r="G279" s="29"/>
      <c r="H279" s="31"/>
    </row>
    <row r="280" spans="1:8" ht="15.75" x14ac:dyDescent="0.25">
      <c r="A280" s="35" t="s">
        <v>1335</v>
      </c>
      <c r="B280" s="36">
        <v>44202</v>
      </c>
      <c r="C280" s="35" t="s">
        <v>253</v>
      </c>
      <c r="D280" s="35" t="s">
        <v>254</v>
      </c>
      <c r="E280" s="37">
        <v>16743.55</v>
      </c>
      <c r="F280" s="30"/>
      <c r="G280" s="29"/>
      <c r="H280" s="31"/>
    </row>
    <row r="281" spans="1:8" ht="15.75" x14ac:dyDescent="0.25">
      <c r="A281" s="35" t="s">
        <v>1336</v>
      </c>
      <c r="B281" s="36">
        <v>44202</v>
      </c>
      <c r="C281" s="35" t="s">
        <v>253</v>
      </c>
      <c r="D281" s="35" t="s">
        <v>254</v>
      </c>
      <c r="E281" s="37">
        <v>23587.18</v>
      </c>
      <c r="F281" s="30"/>
      <c r="G281" s="29"/>
      <c r="H281" s="31"/>
    </row>
    <row r="282" spans="1:8" ht="15.75" x14ac:dyDescent="0.25">
      <c r="A282" s="35" t="s">
        <v>1337</v>
      </c>
      <c r="B282" s="36">
        <v>44214</v>
      </c>
      <c r="C282" s="35" t="s">
        <v>253</v>
      </c>
      <c r="D282" s="35" t="s">
        <v>254</v>
      </c>
      <c r="E282" s="37">
        <v>61459.08</v>
      </c>
      <c r="F282" s="30"/>
      <c r="G282" s="29"/>
      <c r="H282" s="31"/>
    </row>
    <row r="283" spans="1:8" ht="15.75" x14ac:dyDescent="0.25">
      <c r="A283" s="35" t="s">
        <v>1338</v>
      </c>
      <c r="B283" s="36">
        <v>44214</v>
      </c>
      <c r="C283" s="35" t="s">
        <v>253</v>
      </c>
      <c r="D283" s="35" t="s">
        <v>254</v>
      </c>
      <c r="E283" s="37">
        <v>38364.31</v>
      </c>
      <c r="F283" s="30"/>
      <c r="G283" s="29"/>
      <c r="H283" s="31"/>
    </row>
    <row r="284" spans="1:8" ht="15.75" x14ac:dyDescent="0.25">
      <c r="A284" s="35" t="s">
        <v>1339</v>
      </c>
      <c r="B284" s="36">
        <v>44214</v>
      </c>
      <c r="C284" s="35" t="s">
        <v>253</v>
      </c>
      <c r="D284" s="35" t="s">
        <v>254</v>
      </c>
      <c r="E284" s="37">
        <v>23591.51</v>
      </c>
      <c r="F284" s="30"/>
      <c r="G284" s="29"/>
      <c r="H284" s="31"/>
    </row>
    <row r="285" spans="1:8" ht="15.75" x14ac:dyDescent="0.25">
      <c r="A285" s="35" t="s">
        <v>1340</v>
      </c>
      <c r="B285" s="36">
        <v>44214</v>
      </c>
      <c r="C285" s="35" t="s">
        <v>253</v>
      </c>
      <c r="D285" s="35" t="s">
        <v>254</v>
      </c>
      <c r="E285" s="37">
        <v>51360.19</v>
      </c>
      <c r="F285" s="30"/>
      <c r="G285" s="29"/>
      <c r="H285" s="31"/>
    </row>
    <row r="286" spans="1:8" ht="15.75" x14ac:dyDescent="0.25">
      <c r="A286" s="35" t="s">
        <v>1341</v>
      </c>
      <c r="B286" s="36">
        <v>44214</v>
      </c>
      <c r="C286" s="35" t="s">
        <v>253</v>
      </c>
      <c r="D286" s="35" t="s">
        <v>254</v>
      </c>
      <c r="E286" s="37">
        <v>64402.879999999997</v>
      </c>
      <c r="F286" s="30"/>
      <c r="G286" s="29"/>
      <c r="H286" s="31"/>
    </row>
    <row r="287" spans="1:8" ht="15.75" x14ac:dyDescent="0.25">
      <c r="A287" s="35" t="s">
        <v>1342</v>
      </c>
      <c r="B287" s="36">
        <v>44214</v>
      </c>
      <c r="C287" s="35" t="s">
        <v>253</v>
      </c>
      <c r="D287" s="35" t="s">
        <v>254</v>
      </c>
      <c r="E287" s="37">
        <v>131773.63</v>
      </c>
      <c r="F287" s="30"/>
      <c r="G287" s="29"/>
      <c r="H287" s="31"/>
    </row>
    <row r="288" spans="1:8" ht="15.75" x14ac:dyDescent="0.25">
      <c r="A288" s="35" t="s">
        <v>1343</v>
      </c>
      <c r="B288" s="36">
        <v>44214</v>
      </c>
      <c r="C288" s="35" t="s">
        <v>253</v>
      </c>
      <c r="D288" s="35" t="s">
        <v>254</v>
      </c>
      <c r="E288" s="37">
        <v>36525.050000000003</v>
      </c>
      <c r="F288" s="30"/>
      <c r="G288" s="29"/>
      <c r="H288" s="31"/>
    </row>
    <row r="289" spans="1:8" ht="15.75" x14ac:dyDescent="0.25">
      <c r="A289" s="35" t="s">
        <v>1344</v>
      </c>
      <c r="B289" s="36">
        <v>44263</v>
      </c>
      <c r="C289" s="35" t="s">
        <v>253</v>
      </c>
      <c r="D289" s="35" t="s">
        <v>254</v>
      </c>
      <c r="E289" s="37">
        <v>93123.77</v>
      </c>
      <c r="F289" s="30"/>
      <c r="G289" s="29"/>
      <c r="H289" s="31"/>
    </row>
    <row r="290" spans="1:8" ht="15.75" x14ac:dyDescent="0.25">
      <c r="A290" s="35" t="s">
        <v>1345</v>
      </c>
      <c r="B290" s="36">
        <v>44263</v>
      </c>
      <c r="C290" s="35" t="s">
        <v>253</v>
      </c>
      <c r="D290" s="35" t="s">
        <v>254</v>
      </c>
      <c r="E290" s="37">
        <v>21203.75</v>
      </c>
      <c r="F290" s="30"/>
      <c r="G290" s="29"/>
      <c r="H290" s="31"/>
    </row>
    <row r="291" spans="1:8" ht="15.75" x14ac:dyDescent="0.25">
      <c r="A291" s="35" t="s">
        <v>1346</v>
      </c>
      <c r="B291" s="36">
        <v>44263</v>
      </c>
      <c r="C291" s="35" t="s">
        <v>253</v>
      </c>
      <c r="D291" s="35" t="s">
        <v>254</v>
      </c>
      <c r="E291" s="37">
        <v>30793.1</v>
      </c>
      <c r="F291" s="30"/>
      <c r="G291" s="29"/>
      <c r="H291" s="31"/>
    </row>
    <row r="292" spans="1:8" ht="15.75" x14ac:dyDescent="0.25">
      <c r="A292" s="35" t="s">
        <v>1347</v>
      </c>
      <c r="B292" s="36">
        <v>44263</v>
      </c>
      <c r="C292" s="35" t="s">
        <v>253</v>
      </c>
      <c r="D292" s="35" t="s">
        <v>254</v>
      </c>
      <c r="E292" s="37">
        <v>9629.14</v>
      </c>
      <c r="F292" s="30"/>
      <c r="G292" s="29"/>
      <c r="H292" s="31"/>
    </row>
    <row r="293" spans="1:8" ht="15.75" x14ac:dyDescent="0.25">
      <c r="A293" s="35" t="s">
        <v>1348</v>
      </c>
      <c r="B293" s="36">
        <v>44263</v>
      </c>
      <c r="C293" s="35" t="s">
        <v>253</v>
      </c>
      <c r="D293" s="35" t="s">
        <v>254</v>
      </c>
      <c r="E293" s="37">
        <v>21528.19</v>
      </c>
      <c r="F293" s="30"/>
      <c r="G293" s="29"/>
      <c r="H293" s="31"/>
    </row>
    <row r="294" spans="1:8" ht="15.75" x14ac:dyDescent="0.25">
      <c r="A294" s="35" t="s">
        <v>1349</v>
      </c>
      <c r="B294" s="36">
        <v>44263</v>
      </c>
      <c r="C294" s="35" t="s">
        <v>253</v>
      </c>
      <c r="D294" s="35" t="s">
        <v>254</v>
      </c>
      <c r="E294" s="37">
        <v>35575.5</v>
      </c>
      <c r="F294" s="30"/>
      <c r="G294" s="29"/>
      <c r="H294" s="31"/>
    </row>
    <row r="295" spans="1:8" ht="15.75" x14ac:dyDescent="0.25">
      <c r="A295" s="35" t="s">
        <v>1350</v>
      </c>
      <c r="B295" s="36">
        <v>44263</v>
      </c>
      <c r="C295" s="35" t="s">
        <v>253</v>
      </c>
      <c r="D295" s="35" t="s">
        <v>254</v>
      </c>
      <c r="E295" s="37">
        <v>256939.61</v>
      </c>
      <c r="F295" s="30"/>
      <c r="G295" s="29"/>
      <c r="H295" s="31"/>
    </row>
    <row r="296" spans="1:8" ht="15.75" x14ac:dyDescent="0.25">
      <c r="A296" s="35" t="s">
        <v>1351</v>
      </c>
      <c r="B296" s="36">
        <v>44264</v>
      </c>
      <c r="C296" s="35" t="s">
        <v>253</v>
      </c>
      <c r="D296" s="35" t="s">
        <v>254</v>
      </c>
      <c r="E296" s="37">
        <v>183126.65</v>
      </c>
      <c r="F296" s="30"/>
      <c r="G296" s="29"/>
      <c r="H296" s="31"/>
    </row>
    <row r="297" spans="1:8" ht="15.75" x14ac:dyDescent="0.25">
      <c r="A297" s="7" t="s">
        <v>707</v>
      </c>
      <c r="B297" s="6">
        <v>44195</v>
      </c>
      <c r="C297" s="7" t="s">
        <v>253</v>
      </c>
      <c r="D297" s="7" t="s">
        <v>254</v>
      </c>
      <c r="E297" s="9">
        <v>23949.09</v>
      </c>
      <c r="F297" s="30">
        <v>3554</v>
      </c>
      <c r="G297" s="29">
        <v>44337</v>
      </c>
      <c r="H297" s="29"/>
    </row>
    <row r="298" spans="1:8" ht="15.75" x14ac:dyDescent="0.25">
      <c r="A298" s="7" t="s">
        <v>708</v>
      </c>
      <c r="B298" s="6">
        <v>44195</v>
      </c>
      <c r="C298" s="7" t="s">
        <v>253</v>
      </c>
      <c r="D298" s="7" t="s">
        <v>254</v>
      </c>
      <c r="E298" s="9">
        <v>23571.49</v>
      </c>
      <c r="F298" s="30">
        <v>3554</v>
      </c>
      <c r="G298" s="29">
        <v>44337</v>
      </c>
      <c r="H298" s="29"/>
    </row>
    <row r="299" spans="1:8" ht="15.75" x14ac:dyDescent="0.25">
      <c r="A299" s="35" t="s">
        <v>1352</v>
      </c>
      <c r="B299" s="36">
        <v>44264</v>
      </c>
      <c r="C299" s="35" t="s">
        <v>253</v>
      </c>
      <c r="D299" s="35" t="s">
        <v>254</v>
      </c>
      <c r="E299" s="37">
        <v>389058.21</v>
      </c>
      <c r="F299" s="30"/>
      <c r="G299" s="29"/>
      <c r="H299" s="31"/>
    </row>
    <row r="300" spans="1:8" ht="15.75" x14ac:dyDescent="0.25">
      <c r="A300" s="35" t="s">
        <v>1353</v>
      </c>
      <c r="B300" s="36">
        <v>44264</v>
      </c>
      <c r="C300" s="35" t="s">
        <v>253</v>
      </c>
      <c r="D300" s="35" t="s">
        <v>254</v>
      </c>
      <c r="E300" s="37">
        <v>24585.22</v>
      </c>
      <c r="F300" s="30"/>
      <c r="G300" s="29"/>
      <c r="H300" s="31"/>
    </row>
    <row r="301" spans="1:8" ht="15.75" x14ac:dyDescent="0.25">
      <c r="A301" s="7" t="s">
        <v>709</v>
      </c>
      <c r="B301" s="6">
        <v>44195</v>
      </c>
      <c r="C301" s="7" t="s">
        <v>253</v>
      </c>
      <c r="D301" s="7" t="s">
        <v>254</v>
      </c>
      <c r="E301" s="9">
        <v>12272</v>
      </c>
      <c r="F301" s="30">
        <v>3554</v>
      </c>
      <c r="G301" s="29">
        <v>44337</v>
      </c>
      <c r="H301" s="31"/>
    </row>
    <row r="302" spans="1:8" ht="15.75" x14ac:dyDescent="0.25">
      <c r="A302" s="35" t="s">
        <v>1354</v>
      </c>
      <c r="B302" s="36">
        <v>44264</v>
      </c>
      <c r="C302" s="35" t="s">
        <v>253</v>
      </c>
      <c r="D302" s="35" t="s">
        <v>254</v>
      </c>
      <c r="E302" s="37">
        <v>39192.370000000003</v>
      </c>
      <c r="F302" s="30"/>
      <c r="G302" s="29"/>
      <c r="H302" s="31"/>
    </row>
    <row r="303" spans="1:8" ht="15.75" x14ac:dyDescent="0.25">
      <c r="A303" s="35" t="s">
        <v>1355</v>
      </c>
      <c r="B303" s="36">
        <v>44265</v>
      </c>
      <c r="C303" s="35" t="s">
        <v>253</v>
      </c>
      <c r="D303" s="35" t="s">
        <v>254</v>
      </c>
      <c r="E303" s="37">
        <v>166407.44</v>
      </c>
      <c r="F303" s="30"/>
      <c r="G303" s="29"/>
      <c r="H303" s="31"/>
    </row>
    <row r="304" spans="1:8" ht="15.75" x14ac:dyDescent="0.25">
      <c r="A304" s="35" t="s">
        <v>1356</v>
      </c>
      <c r="B304" s="36">
        <v>44265</v>
      </c>
      <c r="C304" s="35" t="s">
        <v>253</v>
      </c>
      <c r="D304" s="35" t="s">
        <v>254</v>
      </c>
      <c r="E304" s="37">
        <v>270393.94</v>
      </c>
      <c r="F304" s="30"/>
      <c r="G304" s="29"/>
      <c r="H304" s="31"/>
    </row>
    <row r="305" spans="1:8" ht="15.75" x14ac:dyDescent="0.25">
      <c r="A305" s="7" t="s">
        <v>710</v>
      </c>
      <c r="B305" s="6">
        <v>44195</v>
      </c>
      <c r="C305" s="7" t="s">
        <v>253</v>
      </c>
      <c r="D305" s="7" t="s">
        <v>254</v>
      </c>
      <c r="E305" s="9">
        <v>113410.58</v>
      </c>
      <c r="F305" s="30">
        <v>3554</v>
      </c>
      <c r="G305" s="29">
        <v>44337</v>
      </c>
      <c r="H305" s="31"/>
    </row>
    <row r="306" spans="1:8" ht="15.75" x14ac:dyDescent="0.25">
      <c r="A306" s="7" t="s">
        <v>711</v>
      </c>
      <c r="B306" s="6">
        <v>44195</v>
      </c>
      <c r="C306" s="7" t="s">
        <v>253</v>
      </c>
      <c r="D306" s="7" t="s">
        <v>254</v>
      </c>
      <c r="E306" s="9">
        <v>30005.119999999999</v>
      </c>
      <c r="F306" s="30">
        <v>3554</v>
      </c>
      <c r="G306" s="29">
        <v>44337</v>
      </c>
      <c r="H306" s="31"/>
    </row>
    <row r="307" spans="1:8" ht="15.75" x14ac:dyDescent="0.25">
      <c r="A307" s="35" t="s">
        <v>1357</v>
      </c>
      <c r="B307" s="36">
        <v>44265</v>
      </c>
      <c r="C307" s="35" t="s">
        <v>253</v>
      </c>
      <c r="D307" s="35" t="s">
        <v>254</v>
      </c>
      <c r="E307" s="37">
        <v>9655.2900000000009</v>
      </c>
      <c r="F307" s="30"/>
      <c r="G307" s="29"/>
      <c r="H307" s="31"/>
    </row>
    <row r="308" spans="1:8" ht="15.75" x14ac:dyDescent="0.25">
      <c r="A308" s="35" t="s">
        <v>1358</v>
      </c>
      <c r="B308" s="36">
        <v>44270</v>
      </c>
      <c r="C308" s="35" t="s">
        <v>253</v>
      </c>
      <c r="D308" s="35" t="s">
        <v>254</v>
      </c>
      <c r="E308" s="37">
        <v>20693.29</v>
      </c>
      <c r="F308" s="30"/>
      <c r="G308" s="29"/>
      <c r="H308" s="31"/>
    </row>
    <row r="309" spans="1:8" ht="15.75" x14ac:dyDescent="0.25">
      <c r="A309" s="35" t="s">
        <v>1359</v>
      </c>
      <c r="B309" s="36">
        <v>44270</v>
      </c>
      <c r="C309" s="35" t="s">
        <v>253</v>
      </c>
      <c r="D309" s="35" t="s">
        <v>254</v>
      </c>
      <c r="E309" s="37">
        <v>30721.58</v>
      </c>
      <c r="F309" s="30"/>
      <c r="G309" s="29"/>
      <c r="H309" s="31"/>
    </row>
    <row r="310" spans="1:8" ht="15.75" x14ac:dyDescent="0.25">
      <c r="A310" s="35" t="s">
        <v>1360</v>
      </c>
      <c r="B310" s="36">
        <v>44270</v>
      </c>
      <c r="C310" s="35" t="s">
        <v>253</v>
      </c>
      <c r="D310" s="35" t="s">
        <v>254</v>
      </c>
      <c r="E310" s="37">
        <v>22122.959999999999</v>
      </c>
      <c r="F310" s="30"/>
      <c r="G310" s="29"/>
      <c r="H310" s="31"/>
    </row>
    <row r="311" spans="1:8" ht="15.75" x14ac:dyDescent="0.25">
      <c r="A311" s="35" t="s">
        <v>1361</v>
      </c>
      <c r="B311" s="36">
        <v>44270</v>
      </c>
      <c r="C311" s="35" t="s">
        <v>253</v>
      </c>
      <c r="D311" s="35" t="s">
        <v>254</v>
      </c>
      <c r="E311" s="37">
        <v>29338.639999999999</v>
      </c>
      <c r="F311" s="30"/>
      <c r="G311" s="29"/>
      <c r="H311" s="31"/>
    </row>
    <row r="312" spans="1:8" ht="15.75" x14ac:dyDescent="0.25">
      <c r="A312" s="35" t="s">
        <v>1362</v>
      </c>
      <c r="B312" s="36">
        <v>44270</v>
      </c>
      <c r="C312" s="35" t="s">
        <v>253</v>
      </c>
      <c r="D312" s="35" t="s">
        <v>254</v>
      </c>
      <c r="E312" s="37">
        <v>19749.29</v>
      </c>
      <c r="F312" s="30"/>
      <c r="G312" s="29"/>
      <c r="H312" s="31"/>
    </row>
    <row r="313" spans="1:8" ht="15.75" x14ac:dyDescent="0.25">
      <c r="A313" s="35" t="s">
        <v>1363</v>
      </c>
      <c r="B313" s="36">
        <v>44270</v>
      </c>
      <c r="C313" s="35" t="s">
        <v>253</v>
      </c>
      <c r="D313" s="35" t="s">
        <v>254</v>
      </c>
      <c r="E313" s="37">
        <v>31378.560000000001</v>
      </c>
      <c r="F313" s="30"/>
      <c r="G313" s="29"/>
      <c r="H313" s="31"/>
    </row>
    <row r="314" spans="1:8" ht="15.75" x14ac:dyDescent="0.25">
      <c r="A314" s="35" t="s">
        <v>1364</v>
      </c>
      <c r="B314" s="36">
        <v>44270</v>
      </c>
      <c r="C314" s="35" t="s">
        <v>253</v>
      </c>
      <c r="D314" s="35" t="s">
        <v>254</v>
      </c>
      <c r="E314" s="37">
        <v>38005.699999999997</v>
      </c>
      <c r="F314" s="30"/>
      <c r="G314" s="29"/>
      <c r="H314" s="31"/>
    </row>
    <row r="315" spans="1:8" ht="15.75" x14ac:dyDescent="0.25">
      <c r="A315" s="35" t="s">
        <v>1365</v>
      </c>
      <c r="B315" s="36">
        <v>44270</v>
      </c>
      <c r="C315" s="35" t="s">
        <v>253</v>
      </c>
      <c r="D315" s="35" t="s">
        <v>254</v>
      </c>
      <c r="E315" s="37">
        <v>48023.16</v>
      </c>
      <c r="F315" s="30"/>
      <c r="G315" s="29"/>
      <c r="H315" s="31"/>
    </row>
    <row r="316" spans="1:8" ht="15.75" x14ac:dyDescent="0.25">
      <c r="A316" s="35" t="s">
        <v>1366</v>
      </c>
      <c r="B316" s="36">
        <v>44270</v>
      </c>
      <c r="C316" s="35" t="s">
        <v>253</v>
      </c>
      <c r="D316" s="35" t="s">
        <v>254</v>
      </c>
      <c r="E316" s="37">
        <v>45050.99</v>
      </c>
      <c r="F316" s="30"/>
      <c r="G316" s="29"/>
      <c r="H316" s="31"/>
    </row>
    <row r="317" spans="1:8" ht="15.75" x14ac:dyDescent="0.25">
      <c r="A317" s="35" t="s">
        <v>1367</v>
      </c>
      <c r="B317" s="36">
        <v>44270</v>
      </c>
      <c r="C317" s="35" t="s">
        <v>253</v>
      </c>
      <c r="D317" s="35" t="s">
        <v>254</v>
      </c>
      <c r="E317" s="37">
        <v>75762.759999999995</v>
      </c>
      <c r="F317" s="30"/>
      <c r="G317" s="29"/>
      <c r="H317" s="31"/>
    </row>
    <row r="318" spans="1:8" ht="15.75" x14ac:dyDescent="0.25">
      <c r="A318" s="35" t="s">
        <v>1368</v>
      </c>
      <c r="B318" s="36">
        <v>44270</v>
      </c>
      <c r="C318" s="35" t="s">
        <v>253</v>
      </c>
      <c r="D318" s="35" t="s">
        <v>254</v>
      </c>
      <c r="E318" s="37">
        <v>96523.43</v>
      </c>
      <c r="F318" s="30"/>
      <c r="G318" s="29"/>
      <c r="H318" s="31"/>
    </row>
    <row r="319" spans="1:8" ht="15.75" x14ac:dyDescent="0.25">
      <c r="A319" s="35" t="s">
        <v>1369</v>
      </c>
      <c r="B319" s="36">
        <v>44270</v>
      </c>
      <c r="C319" s="35" t="s">
        <v>253</v>
      </c>
      <c r="D319" s="35" t="s">
        <v>254</v>
      </c>
      <c r="E319" s="37">
        <v>67836.02</v>
      </c>
      <c r="F319" s="30"/>
      <c r="G319" s="29"/>
      <c r="H319" s="31"/>
    </row>
    <row r="320" spans="1:8" ht="15.75" x14ac:dyDescent="0.25">
      <c r="A320" s="35" t="s">
        <v>1370</v>
      </c>
      <c r="B320" s="36">
        <v>44270</v>
      </c>
      <c r="C320" s="35" t="s">
        <v>253</v>
      </c>
      <c r="D320" s="35" t="s">
        <v>254</v>
      </c>
      <c r="E320" s="37">
        <v>53509.58</v>
      </c>
      <c r="F320" s="30"/>
      <c r="G320" s="29"/>
      <c r="H320" s="31"/>
    </row>
    <row r="321" spans="1:8" ht="15.75" x14ac:dyDescent="0.25">
      <c r="A321" s="35" t="s">
        <v>1371</v>
      </c>
      <c r="B321" s="36">
        <v>44327</v>
      </c>
      <c r="C321" s="35" t="s">
        <v>253</v>
      </c>
      <c r="D321" s="35" t="s">
        <v>254</v>
      </c>
      <c r="E321" s="37">
        <v>73373.17</v>
      </c>
      <c r="F321" s="30"/>
      <c r="G321" s="29"/>
      <c r="H321" s="31"/>
    </row>
    <row r="322" spans="1:8" ht="15.75" x14ac:dyDescent="0.25">
      <c r="A322" s="35" t="s">
        <v>1372</v>
      </c>
      <c r="B322" s="36">
        <v>44327</v>
      </c>
      <c r="C322" s="35" t="s">
        <v>253</v>
      </c>
      <c r="D322" s="35" t="s">
        <v>254</v>
      </c>
      <c r="E322" s="37">
        <v>34275.339999999997</v>
      </c>
      <c r="F322" s="30"/>
      <c r="G322" s="29"/>
      <c r="H322" s="31"/>
    </row>
    <row r="323" spans="1:8" ht="15.75" x14ac:dyDescent="0.25">
      <c r="A323" s="35" t="s">
        <v>1373</v>
      </c>
      <c r="B323" s="36">
        <v>44327</v>
      </c>
      <c r="C323" s="35" t="s">
        <v>253</v>
      </c>
      <c r="D323" s="35" t="s">
        <v>254</v>
      </c>
      <c r="E323" s="37">
        <v>19749.29</v>
      </c>
      <c r="F323" s="30"/>
      <c r="G323" s="29"/>
      <c r="H323" s="31"/>
    </row>
    <row r="324" spans="1:8" ht="15.75" customHeight="1" x14ac:dyDescent="0.25">
      <c r="A324" s="35" t="s">
        <v>1374</v>
      </c>
      <c r="B324" s="36">
        <v>44327</v>
      </c>
      <c r="C324" s="35" t="s">
        <v>253</v>
      </c>
      <c r="D324" s="35" t="s">
        <v>254</v>
      </c>
      <c r="E324" s="37">
        <v>19537.740000000002</v>
      </c>
      <c r="F324" s="30"/>
      <c r="G324" s="29"/>
      <c r="H324" s="31"/>
    </row>
    <row r="325" spans="1:8" ht="15.75" x14ac:dyDescent="0.25">
      <c r="A325" s="35" t="s">
        <v>1375</v>
      </c>
      <c r="B325" s="36">
        <v>44327</v>
      </c>
      <c r="C325" s="35" t="s">
        <v>253</v>
      </c>
      <c r="D325" s="35" t="s">
        <v>254</v>
      </c>
      <c r="E325" s="37">
        <v>59423.87</v>
      </c>
      <c r="F325" s="30"/>
      <c r="G325" s="29"/>
      <c r="H325" s="31"/>
    </row>
    <row r="326" spans="1:8" ht="15.75" x14ac:dyDescent="0.25">
      <c r="A326" s="35" t="s">
        <v>1376</v>
      </c>
      <c r="B326" s="36">
        <v>44327</v>
      </c>
      <c r="C326" s="35" t="s">
        <v>253</v>
      </c>
      <c r="D326" s="35" t="s">
        <v>254</v>
      </c>
      <c r="E326" s="37">
        <v>62029.23</v>
      </c>
      <c r="F326" s="30"/>
      <c r="G326" s="29"/>
      <c r="H326" s="31"/>
    </row>
    <row r="327" spans="1:8" ht="15.75" x14ac:dyDescent="0.25">
      <c r="A327" s="35" t="s">
        <v>1377</v>
      </c>
      <c r="B327" s="36">
        <v>44327</v>
      </c>
      <c r="C327" s="35" t="s">
        <v>253</v>
      </c>
      <c r="D327" s="35" t="s">
        <v>254</v>
      </c>
      <c r="E327" s="37">
        <v>161828.51999999999</v>
      </c>
      <c r="F327" s="30"/>
      <c r="G327" s="29"/>
      <c r="H327" s="31"/>
    </row>
    <row r="328" spans="1:8" ht="15.75" x14ac:dyDescent="0.25">
      <c r="A328" s="35" t="s">
        <v>1378</v>
      </c>
      <c r="B328" s="36">
        <v>44327</v>
      </c>
      <c r="C328" s="35" t="s">
        <v>253</v>
      </c>
      <c r="D328" s="35" t="s">
        <v>254</v>
      </c>
      <c r="E328" s="37">
        <v>224000.3</v>
      </c>
      <c r="F328" s="30"/>
      <c r="G328" s="29"/>
      <c r="H328" s="31"/>
    </row>
    <row r="329" spans="1:8" ht="15.75" x14ac:dyDescent="0.25">
      <c r="A329" s="35" t="s">
        <v>1379</v>
      </c>
      <c r="B329" s="36">
        <v>44327</v>
      </c>
      <c r="C329" s="35" t="s">
        <v>253</v>
      </c>
      <c r="D329" s="35" t="s">
        <v>254</v>
      </c>
      <c r="E329" s="37">
        <v>229219.32</v>
      </c>
      <c r="F329" s="30"/>
      <c r="G329" s="29"/>
      <c r="H329" s="31"/>
    </row>
    <row r="330" spans="1:8" ht="15.75" x14ac:dyDescent="0.25">
      <c r="A330" s="35" t="s">
        <v>1380</v>
      </c>
      <c r="B330" s="36">
        <v>44327</v>
      </c>
      <c r="C330" s="35" t="s">
        <v>253</v>
      </c>
      <c r="D330" s="35" t="s">
        <v>254</v>
      </c>
      <c r="E330" s="37">
        <v>208814.82</v>
      </c>
      <c r="F330" s="30"/>
      <c r="G330" s="29"/>
      <c r="H330" s="31"/>
    </row>
    <row r="331" spans="1:8" ht="15.75" x14ac:dyDescent="0.25">
      <c r="A331" s="35" t="s">
        <v>1381</v>
      </c>
      <c r="B331" s="36">
        <v>44327</v>
      </c>
      <c r="C331" s="35" t="s">
        <v>253</v>
      </c>
      <c r="D331" s="35" t="s">
        <v>254</v>
      </c>
      <c r="E331" s="37">
        <v>200348.25</v>
      </c>
      <c r="F331" s="30"/>
      <c r="G331" s="29"/>
      <c r="H331" s="31"/>
    </row>
    <row r="332" spans="1:8" ht="15.75" x14ac:dyDescent="0.25">
      <c r="A332" s="35" t="s">
        <v>1382</v>
      </c>
      <c r="B332" s="36">
        <v>44327</v>
      </c>
      <c r="C332" s="35" t="s">
        <v>253</v>
      </c>
      <c r="D332" s="35" t="s">
        <v>254</v>
      </c>
      <c r="E332" s="37">
        <v>80439.3</v>
      </c>
      <c r="F332" s="30"/>
      <c r="G332" s="29"/>
      <c r="H332" s="31"/>
    </row>
    <row r="333" spans="1:8" ht="15.75" x14ac:dyDescent="0.25">
      <c r="A333" s="35" t="s">
        <v>1383</v>
      </c>
      <c r="B333" s="36">
        <v>44327</v>
      </c>
      <c r="C333" s="35" t="s">
        <v>253</v>
      </c>
      <c r="D333" s="35" t="s">
        <v>254</v>
      </c>
      <c r="E333" s="37">
        <v>161262.12</v>
      </c>
      <c r="F333" s="30"/>
      <c r="G333" s="29"/>
      <c r="H333" s="31"/>
    </row>
    <row r="334" spans="1:8" ht="15.75" x14ac:dyDescent="0.25">
      <c r="A334" s="35" t="s">
        <v>1384</v>
      </c>
      <c r="B334" s="36">
        <v>44263</v>
      </c>
      <c r="C334" s="35" t="s">
        <v>253</v>
      </c>
      <c r="D334" s="35" t="s">
        <v>254</v>
      </c>
      <c r="E334" s="37">
        <v>44661.87</v>
      </c>
      <c r="F334" s="30"/>
      <c r="G334" s="29"/>
      <c r="H334" s="31"/>
    </row>
    <row r="335" spans="1:8" ht="15.75" x14ac:dyDescent="0.25">
      <c r="A335" s="35" t="s">
        <v>1385</v>
      </c>
      <c r="B335" s="36">
        <v>44264</v>
      </c>
      <c r="C335" s="35" t="s">
        <v>253</v>
      </c>
      <c r="D335" s="35" t="s">
        <v>254</v>
      </c>
      <c r="E335" s="37">
        <v>88753.26</v>
      </c>
      <c r="F335" s="30"/>
      <c r="G335" s="29"/>
      <c r="H335" s="31"/>
    </row>
    <row r="336" spans="1:8" ht="15.75" x14ac:dyDescent="0.25">
      <c r="A336" s="35" t="s">
        <v>1386</v>
      </c>
      <c r="B336" s="36">
        <v>44337</v>
      </c>
      <c r="C336" s="35" t="s">
        <v>695</v>
      </c>
      <c r="D336" s="35" t="s">
        <v>254</v>
      </c>
      <c r="E336" s="37">
        <v>789545.08</v>
      </c>
      <c r="F336" s="30"/>
      <c r="G336" s="29"/>
      <c r="H336" s="31"/>
    </row>
    <row r="337" spans="1:8" ht="15.75" x14ac:dyDescent="0.25">
      <c r="A337" s="7" t="s">
        <v>417</v>
      </c>
      <c r="B337" s="6">
        <v>44256</v>
      </c>
      <c r="C337" s="7" t="s">
        <v>418</v>
      </c>
      <c r="D337" s="7" t="s">
        <v>419</v>
      </c>
      <c r="E337" s="9">
        <v>5333</v>
      </c>
      <c r="F337" s="30"/>
      <c r="G337" s="29"/>
      <c r="H337" s="29"/>
    </row>
    <row r="338" spans="1:8" ht="15.75" x14ac:dyDescent="0.25">
      <c r="A338" s="7" t="s">
        <v>470</v>
      </c>
      <c r="B338" s="40">
        <v>44236</v>
      </c>
      <c r="C338" s="7" t="s">
        <v>856</v>
      </c>
      <c r="D338" s="7" t="s">
        <v>857</v>
      </c>
      <c r="E338" s="9">
        <v>78705</v>
      </c>
      <c r="F338" s="30"/>
      <c r="G338" s="29"/>
      <c r="H338" s="29"/>
    </row>
    <row r="339" spans="1:8" ht="15.75" x14ac:dyDescent="0.25">
      <c r="A339" s="7" t="s">
        <v>848</v>
      </c>
      <c r="B339" s="6">
        <v>44279</v>
      </c>
      <c r="C339" s="7" t="s">
        <v>849</v>
      </c>
      <c r="D339" s="7" t="s">
        <v>850</v>
      </c>
      <c r="E339" s="9">
        <v>9558</v>
      </c>
      <c r="F339" s="30"/>
      <c r="G339" s="29"/>
      <c r="H339" s="29"/>
    </row>
    <row r="340" spans="1:8" ht="15.75" x14ac:dyDescent="0.25">
      <c r="A340" s="7" t="s">
        <v>259</v>
      </c>
      <c r="B340" s="6">
        <v>44195</v>
      </c>
      <c r="C340" s="7" t="s">
        <v>253</v>
      </c>
      <c r="D340" s="7" t="s">
        <v>254</v>
      </c>
      <c r="E340" s="9">
        <v>48240.91</v>
      </c>
      <c r="F340" s="30"/>
      <c r="G340" s="29"/>
      <c r="H340" s="29"/>
    </row>
    <row r="341" spans="1:8" ht="15.75" x14ac:dyDescent="0.25">
      <c r="A341" s="7" t="s">
        <v>712</v>
      </c>
      <c r="B341" s="6">
        <v>44214</v>
      </c>
      <c r="C341" s="7" t="s">
        <v>253</v>
      </c>
      <c r="D341" s="7" t="s">
        <v>254</v>
      </c>
      <c r="E341" s="9">
        <v>39623.86</v>
      </c>
      <c r="F341" s="30">
        <v>3554</v>
      </c>
      <c r="G341" s="29">
        <v>44337</v>
      </c>
      <c r="H341" s="31"/>
    </row>
    <row r="342" spans="1:8" ht="15.75" x14ac:dyDescent="0.25">
      <c r="A342" s="7" t="s">
        <v>713</v>
      </c>
      <c r="B342" s="6">
        <v>44263</v>
      </c>
      <c r="C342" s="7" t="s">
        <v>253</v>
      </c>
      <c r="D342" s="7" t="s">
        <v>254</v>
      </c>
      <c r="E342" s="9">
        <v>84035.51</v>
      </c>
      <c r="F342" s="30">
        <v>3554</v>
      </c>
      <c r="G342" s="29">
        <v>44337</v>
      </c>
      <c r="H342" s="31"/>
    </row>
    <row r="343" spans="1:8" ht="15.75" x14ac:dyDescent="0.25">
      <c r="A343" s="7" t="s">
        <v>714</v>
      </c>
      <c r="B343" s="6">
        <v>44263</v>
      </c>
      <c r="C343" s="7" t="s">
        <v>253</v>
      </c>
      <c r="D343" s="7" t="s">
        <v>254</v>
      </c>
      <c r="E343" s="9">
        <v>25228.57</v>
      </c>
      <c r="F343" s="30">
        <v>3554</v>
      </c>
      <c r="G343" s="29">
        <v>44337</v>
      </c>
      <c r="H343" s="31"/>
    </row>
    <row r="344" spans="1:8" ht="15.75" x14ac:dyDescent="0.25">
      <c r="A344" s="7" t="s">
        <v>715</v>
      </c>
      <c r="B344" s="6">
        <v>44263</v>
      </c>
      <c r="C344" s="7" t="s">
        <v>253</v>
      </c>
      <c r="D344" s="7" t="s">
        <v>254</v>
      </c>
      <c r="E344" s="9">
        <v>26341.71</v>
      </c>
      <c r="F344" s="30">
        <v>3554</v>
      </c>
      <c r="G344" s="29">
        <v>44337</v>
      </c>
      <c r="H344" s="31"/>
    </row>
    <row r="345" spans="1:8" ht="15.75" x14ac:dyDescent="0.25">
      <c r="A345" s="7" t="s">
        <v>716</v>
      </c>
      <c r="B345" s="6">
        <v>44263</v>
      </c>
      <c r="C345" s="7" t="s">
        <v>253</v>
      </c>
      <c r="D345" s="7" t="s">
        <v>254</v>
      </c>
      <c r="E345" s="9">
        <v>25593.040000000001</v>
      </c>
      <c r="F345" s="30">
        <v>3554</v>
      </c>
      <c r="G345" s="29">
        <v>44337</v>
      </c>
      <c r="H345" s="31"/>
    </row>
    <row r="346" spans="1:8" ht="15.75" x14ac:dyDescent="0.25">
      <c r="A346" s="7" t="s">
        <v>727</v>
      </c>
      <c r="B346" s="6">
        <v>44263</v>
      </c>
      <c r="C346" s="7" t="s">
        <v>253</v>
      </c>
      <c r="D346" s="7" t="s">
        <v>254</v>
      </c>
      <c r="E346" s="9">
        <v>120455.83</v>
      </c>
      <c r="F346" s="30">
        <v>3532</v>
      </c>
      <c r="G346" s="29">
        <v>44337</v>
      </c>
      <c r="H346" s="31"/>
    </row>
    <row r="347" spans="1:8" ht="15.75" x14ac:dyDescent="0.25">
      <c r="A347" s="7" t="s">
        <v>728</v>
      </c>
      <c r="B347" s="6">
        <v>44263</v>
      </c>
      <c r="C347" s="7" t="s">
        <v>253</v>
      </c>
      <c r="D347" s="7" t="s">
        <v>254</v>
      </c>
      <c r="E347" s="9">
        <v>53229.71</v>
      </c>
      <c r="F347" s="30">
        <v>3532</v>
      </c>
      <c r="G347" s="29">
        <v>44337</v>
      </c>
      <c r="H347" s="31"/>
    </row>
    <row r="348" spans="1:8" ht="15.75" x14ac:dyDescent="0.25">
      <c r="A348" s="7" t="s">
        <v>729</v>
      </c>
      <c r="B348" s="6">
        <v>44263</v>
      </c>
      <c r="C348" s="7" t="s">
        <v>253</v>
      </c>
      <c r="D348" s="7" t="s">
        <v>254</v>
      </c>
      <c r="E348" s="9">
        <v>25006.3</v>
      </c>
      <c r="F348" s="30">
        <v>3532</v>
      </c>
      <c r="G348" s="29">
        <v>44337</v>
      </c>
      <c r="H348" s="31"/>
    </row>
    <row r="349" spans="1:8" ht="15.75" x14ac:dyDescent="0.25">
      <c r="A349" s="7" t="s">
        <v>730</v>
      </c>
      <c r="B349" s="6">
        <v>44263</v>
      </c>
      <c r="C349" s="7" t="s">
        <v>253</v>
      </c>
      <c r="D349" s="7" t="s">
        <v>254</v>
      </c>
      <c r="E349" s="9">
        <v>65629.25</v>
      </c>
      <c r="F349" s="30">
        <v>3532</v>
      </c>
      <c r="G349" s="29">
        <v>44337</v>
      </c>
      <c r="H349" s="31"/>
    </row>
    <row r="350" spans="1:8" ht="15.75" x14ac:dyDescent="0.25">
      <c r="A350" s="7" t="s">
        <v>731</v>
      </c>
      <c r="B350" s="6">
        <v>44263</v>
      </c>
      <c r="C350" s="7" t="s">
        <v>253</v>
      </c>
      <c r="D350" s="7" t="s">
        <v>254</v>
      </c>
      <c r="E350" s="9">
        <v>32886.06</v>
      </c>
      <c r="F350" s="30">
        <v>3532</v>
      </c>
      <c r="G350" s="29">
        <v>44337</v>
      </c>
      <c r="H350" s="31"/>
    </row>
    <row r="351" spans="1:8" ht="15.75" x14ac:dyDescent="0.25">
      <c r="A351" s="7" t="s">
        <v>732</v>
      </c>
      <c r="B351" s="6">
        <v>44263</v>
      </c>
      <c r="C351" s="7" t="s">
        <v>253</v>
      </c>
      <c r="D351" s="7" t="s">
        <v>254</v>
      </c>
      <c r="E351" s="9">
        <v>34439.29</v>
      </c>
      <c r="F351" s="30">
        <v>3532</v>
      </c>
      <c r="G351" s="29">
        <v>44337</v>
      </c>
      <c r="H351" s="31"/>
    </row>
    <row r="352" spans="1:8" ht="15.75" x14ac:dyDescent="0.25">
      <c r="A352" s="7" t="s">
        <v>733</v>
      </c>
      <c r="B352" s="6">
        <v>44263</v>
      </c>
      <c r="C352" s="7" t="s">
        <v>253</v>
      </c>
      <c r="D352" s="7" t="s">
        <v>254</v>
      </c>
      <c r="E352" s="9">
        <v>94659.54</v>
      </c>
      <c r="F352" s="30">
        <v>3532</v>
      </c>
      <c r="G352" s="29">
        <v>44337</v>
      </c>
      <c r="H352" s="31"/>
    </row>
    <row r="353" spans="1:8" ht="15.75" x14ac:dyDescent="0.25">
      <c r="A353" s="7" t="s">
        <v>734</v>
      </c>
      <c r="B353" s="6">
        <v>44263</v>
      </c>
      <c r="C353" s="7" t="s">
        <v>253</v>
      </c>
      <c r="D353" s="7" t="s">
        <v>254</v>
      </c>
      <c r="E353" s="9">
        <v>32300.9</v>
      </c>
      <c r="F353" s="30">
        <v>3532</v>
      </c>
      <c r="G353" s="29">
        <v>44337</v>
      </c>
      <c r="H353" s="31"/>
    </row>
    <row r="354" spans="1:8" ht="15.75" x14ac:dyDescent="0.25">
      <c r="A354" s="7" t="s">
        <v>735</v>
      </c>
      <c r="B354" s="6">
        <v>44263</v>
      </c>
      <c r="C354" s="7" t="s">
        <v>253</v>
      </c>
      <c r="D354" s="7" t="s">
        <v>254</v>
      </c>
      <c r="E354" s="9">
        <v>63991.11</v>
      </c>
      <c r="F354" s="30">
        <v>3532</v>
      </c>
      <c r="G354" s="29">
        <v>44337</v>
      </c>
      <c r="H354" s="31"/>
    </row>
    <row r="355" spans="1:8" ht="15.75" x14ac:dyDescent="0.25">
      <c r="A355" s="7" t="s">
        <v>736</v>
      </c>
      <c r="B355" s="6">
        <v>44263</v>
      </c>
      <c r="C355" s="7" t="s">
        <v>253</v>
      </c>
      <c r="D355" s="7" t="s">
        <v>254</v>
      </c>
      <c r="E355" s="9">
        <v>156317.32999999999</v>
      </c>
      <c r="F355" s="30">
        <v>3532</v>
      </c>
      <c r="G355" s="29">
        <v>44337</v>
      </c>
      <c r="H355" s="31"/>
    </row>
    <row r="356" spans="1:8" ht="15.75" x14ac:dyDescent="0.25">
      <c r="A356" s="7" t="s">
        <v>1387</v>
      </c>
      <c r="B356" s="6">
        <v>44195</v>
      </c>
      <c r="C356" s="7" t="s">
        <v>253</v>
      </c>
      <c r="D356" s="7" t="s">
        <v>254</v>
      </c>
      <c r="E356" s="9">
        <v>91758.52</v>
      </c>
      <c r="F356" s="30"/>
      <c r="G356" s="29"/>
      <c r="H356" s="29"/>
    </row>
    <row r="357" spans="1:8" ht="15.75" x14ac:dyDescent="0.25">
      <c r="A357" s="7" t="s">
        <v>684</v>
      </c>
      <c r="B357" s="6">
        <v>44263</v>
      </c>
      <c r="C357" s="7" t="s">
        <v>253</v>
      </c>
      <c r="D357" s="7" t="s">
        <v>254</v>
      </c>
      <c r="E357" s="9">
        <v>77240.09</v>
      </c>
      <c r="F357" s="30">
        <v>3514</v>
      </c>
      <c r="G357" s="29">
        <v>44337</v>
      </c>
      <c r="H357" s="28"/>
    </row>
    <row r="358" spans="1:8" ht="15.75" x14ac:dyDescent="0.25">
      <c r="A358" s="7" t="s">
        <v>685</v>
      </c>
      <c r="B358" s="6">
        <v>44263</v>
      </c>
      <c r="C358" s="7" t="s">
        <v>253</v>
      </c>
      <c r="D358" s="7" t="s">
        <v>254</v>
      </c>
      <c r="E358" s="9">
        <v>43215.23</v>
      </c>
      <c r="F358" s="30">
        <v>3514</v>
      </c>
      <c r="G358" s="29">
        <v>44337</v>
      </c>
      <c r="H358" s="28"/>
    </row>
    <row r="359" spans="1:8" ht="15.75" x14ac:dyDescent="0.25">
      <c r="A359" s="7" t="s">
        <v>686</v>
      </c>
      <c r="B359" s="6">
        <v>44263</v>
      </c>
      <c r="C359" s="7" t="s">
        <v>253</v>
      </c>
      <c r="D359" s="7" t="s">
        <v>254</v>
      </c>
      <c r="E359" s="9">
        <v>11328</v>
      </c>
      <c r="F359" s="30">
        <v>3514</v>
      </c>
      <c r="G359" s="29">
        <v>44337</v>
      </c>
      <c r="H359" s="28"/>
    </row>
    <row r="360" spans="1:8" ht="15.75" x14ac:dyDescent="0.25">
      <c r="A360" s="7" t="s">
        <v>687</v>
      </c>
      <c r="B360" s="6">
        <v>44263</v>
      </c>
      <c r="C360" s="7" t="s">
        <v>253</v>
      </c>
      <c r="D360" s="7" t="s">
        <v>254</v>
      </c>
      <c r="E360" s="9">
        <v>73757</v>
      </c>
      <c r="F360" s="30">
        <v>3514</v>
      </c>
      <c r="G360" s="29">
        <v>44337</v>
      </c>
      <c r="H360" s="31"/>
    </row>
    <row r="361" spans="1:8" ht="15.75" x14ac:dyDescent="0.25">
      <c r="A361" s="7" t="s">
        <v>688</v>
      </c>
      <c r="B361" s="6">
        <v>44263</v>
      </c>
      <c r="C361" s="7" t="s">
        <v>253</v>
      </c>
      <c r="D361" s="7" t="s">
        <v>254</v>
      </c>
      <c r="E361" s="9">
        <v>3776</v>
      </c>
      <c r="F361" s="30">
        <v>3514</v>
      </c>
      <c r="G361" s="29">
        <v>44337</v>
      </c>
      <c r="H361" s="29"/>
    </row>
    <row r="362" spans="1:8" ht="15.75" x14ac:dyDescent="0.25">
      <c r="A362" s="7" t="s">
        <v>689</v>
      </c>
      <c r="B362" s="6">
        <v>44263</v>
      </c>
      <c r="C362" s="7" t="s">
        <v>253</v>
      </c>
      <c r="D362" s="7" t="s">
        <v>254</v>
      </c>
      <c r="E362" s="9">
        <v>29338.639999999999</v>
      </c>
      <c r="F362" s="30">
        <v>3514</v>
      </c>
      <c r="G362" s="29">
        <v>44337</v>
      </c>
      <c r="H362" s="29"/>
    </row>
    <row r="363" spans="1:8" ht="15.75" x14ac:dyDescent="0.25">
      <c r="A363" s="7" t="s">
        <v>690</v>
      </c>
      <c r="B363" s="6">
        <v>44263</v>
      </c>
      <c r="C363" s="7" t="s">
        <v>253</v>
      </c>
      <c r="D363" s="7" t="s">
        <v>254</v>
      </c>
      <c r="E363" s="9">
        <v>30282.639999999999</v>
      </c>
      <c r="F363" s="30">
        <v>3514</v>
      </c>
      <c r="G363" s="29">
        <v>44337</v>
      </c>
      <c r="H363" s="31"/>
    </row>
    <row r="364" spans="1:8" ht="15.75" x14ac:dyDescent="0.25">
      <c r="A364" s="7" t="s">
        <v>691</v>
      </c>
      <c r="B364" s="6">
        <v>44263</v>
      </c>
      <c r="C364" s="7" t="s">
        <v>253</v>
      </c>
      <c r="D364" s="7" t="s">
        <v>254</v>
      </c>
      <c r="E364" s="9">
        <v>14321.78</v>
      </c>
      <c r="F364" s="30">
        <v>3514</v>
      </c>
      <c r="G364" s="29">
        <v>44337</v>
      </c>
      <c r="H364" s="31"/>
    </row>
    <row r="365" spans="1:8" ht="15.75" x14ac:dyDescent="0.25">
      <c r="A365" s="7" t="s">
        <v>692</v>
      </c>
      <c r="B365" s="6">
        <v>44263</v>
      </c>
      <c r="C365" s="7" t="s">
        <v>253</v>
      </c>
      <c r="D365" s="7" t="s">
        <v>254</v>
      </c>
      <c r="E365" s="9">
        <v>45788.62</v>
      </c>
      <c r="F365" s="30">
        <v>3514</v>
      </c>
      <c r="G365" s="29">
        <v>44337</v>
      </c>
      <c r="H365" s="31"/>
    </row>
    <row r="366" spans="1:8" ht="15.75" x14ac:dyDescent="0.25">
      <c r="A366" s="7" t="s">
        <v>693</v>
      </c>
      <c r="B366" s="6">
        <v>44263</v>
      </c>
      <c r="C366" s="7" t="s">
        <v>253</v>
      </c>
      <c r="D366" s="7" t="s">
        <v>254</v>
      </c>
      <c r="E366" s="9">
        <v>19749.29</v>
      </c>
      <c r="F366" s="30">
        <v>3514</v>
      </c>
      <c r="G366" s="29">
        <v>44337</v>
      </c>
      <c r="H366" s="29"/>
    </row>
    <row r="367" spans="1:8" ht="15.75" x14ac:dyDescent="0.25">
      <c r="A367" s="7" t="s">
        <v>1388</v>
      </c>
      <c r="B367" s="6">
        <v>44195</v>
      </c>
      <c r="C367" s="7" t="s">
        <v>253</v>
      </c>
      <c r="D367" s="7" t="s">
        <v>254</v>
      </c>
      <c r="E367" s="9">
        <v>124240.64</v>
      </c>
      <c r="F367" s="30"/>
      <c r="G367" s="29"/>
      <c r="H367" s="29"/>
    </row>
    <row r="368" spans="1:8" ht="15.75" x14ac:dyDescent="0.25">
      <c r="A368" s="7" t="s">
        <v>1389</v>
      </c>
      <c r="B368" s="6">
        <v>44195</v>
      </c>
      <c r="C368" s="7" t="s">
        <v>253</v>
      </c>
      <c r="D368" s="7" t="s">
        <v>254</v>
      </c>
      <c r="E368" s="9">
        <v>33206.42</v>
      </c>
      <c r="F368" s="30"/>
      <c r="G368" s="29"/>
      <c r="H368" s="29"/>
    </row>
    <row r="369" spans="1:8" ht="15.75" x14ac:dyDescent="0.25">
      <c r="A369" s="7" t="s">
        <v>1390</v>
      </c>
      <c r="B369" s="6">
        <v>44195</v>
      </c>
      <c r="C369" s="7" t="s">
        <v>253</v>
      </c>
      <c r="D369" s="7" t="s">
        <v>254</v>
      </c>
      <c r="E369" s="9">
        <v>44283.59</v>
      </c>
      <c r="F369" s="30"/>
      <c r="G369" s="29"/>
      <c r="H369" s="29"/>
    </row>
    <row r="370" spans="1:8" ht="15.75" x14ac:dyDescent="0.25">
      <c r="A370" s="7" t="s">
        <v>1391</v>
      </c>
      <c r="B370" s="6">
        <v>44195</v>
      </c>
      <c r="C370" s="7" t="s">
        <v>253</v>
      </c>
      <c r="D370" s="7" t="s">
        <v>254</v>
      </c>
      <c r="E370" s="9">
        <v>17623.150000000001</v>
      </c>
      <c r="F370" s="30"/>
      <c r="G370" s="29"/>
      <c r="H370" s="31"/>
    </row>
    <row r="371" spans="1:8" ht="15.75" x14ac:dyDescent="0.25">
      <c r="A371" s="7" t="s">
        <v>1392</v>
      </c>
      <c r="B371" s="6">
        <v>44195</v>
      </c>
      <c r="C371" s="7" t="s">
        <v>253</v>
      </c>
      <c r="D371" s="7" t="s">
        <v>254</v>
      </c>
      <c r="E371" s="9">
        <v>17023.29</v>
      </c>
      <c r="F371" s="30"/>
      <c r="G371" s="29"/>
      <c r="H371" s="31"/>
    </row>
    <row r="372" spans="1:8" ht="15.75" x14ac:dyDescent="0.25">
      <c r="A372" s="7" t="s">
        <v>1393</v>
      </c>
      <c r="B372" s="6">
        <v>44195</v>
      </c>
      <c r="C372" s="7" t="s">
        <v>253</v>
      </c>
      <c r="D372" s="7" t="s">
        <v>254</v>
      </c>
      <c r="E372" s="9">
        <v>32908.910000000003</v>
      </c>
      <c r="F372" s="30"/>
      <c r="G372" s="29"/>
      <c r="H372" s="31"/>
    </row>
    <row r="373" spans="1:8" ht="15.75" x14ac:dyDescent="0.25">
      <c r="A373" s="7" t="s">
        <v>697</v>
      </c>
      <c r="B373" s="6">
        <v>44263</v>
      </c>
      <c r="C373" s="7" t="s">
        <v>253</v>
      </c>
      <c r="D373" s="7" t="s">
        <v>254</v>
      </c>
      <c r="E373" s="9">
        <v>224232.7</v>
      </c>
      <c r="F373" s="30">
        <v>3540</v>
      </c>
      <c r="G373" s="29">
        <v>44337</v>
      </c>
      <c r="H373" s="29"/>
    </row>
    <row r="374" spans="1:8" ht="15.75" x14ac:dyDescent="0.25">
      <c r="A374" s="7" t="s">
        <v>698</v>
      </c>
      <c r="B374" s="6">
        <v>44264</v>
      </c>
      <c r="C374" s="7" t="s">
        <v>253</v>
      </c>
      <c r="D374" s="7" t="s">
        <v>254</v>
      </c>
      <c r="E374" s="9">
        <v>164435.15</v>
      </c>
      <c r="F374" s="30">
        <v>3540</v>
      </c>
      <c r="G374" s="29">
        <v>44337</v>
      </c>
      <c r="H374" s="29"/>
    </row>
    <row r="375" spans="1:8" ht="15.75" x14ac:dyDescent="0.25">
      <c r="A375" s="7" t="s">
        <v>699</v>
      </c>
      <c r="B375" s="6">
        <v>44264</v>
      </c>
      <c r="C375" s="7" t="s">
        <v>253</v>
      </c>
      <c r="D375" s="7" t="s">
        <v>254</v>
      </c>
      <c r="E375" s="9">
        <v>113090.97</v>
      </c>
      <c r="F375" s="30">
        <v>3540</v>
      </c>
      <c r="G375" s="29">
        <v>44337</v>
      </c>
      <c r="H375" s="31"/>
    </row>
    <row r="376" spans="1:8" ht="15.75" x14ac:dyDescent="0.25">
      <c r="A376" s="7" t="s">
        <v>1394</v>
      </c>
      <c r="B376" s="6">
        <v>44195</v>
      </c>
      <c r="C376" s="7" t="s">
        <v>253</v>
      </c>
      <c r="D376" s="7" t="s">
        <v>254</v>
      </c>
      <c r="E376" s="9">
        <v>17747.2</v>
      </c>
      <c r="F376" s="30"/>
      <c r="G376" s="29"/>
      <c r="H376" s="31"/>
    </row>
    <row r="377" spans="1:8" ht="15.75" x14ac:dyDescent="0.25">
      <c r="A377" s="7" t="s">
        <v>700</v>
      </c>
      <c r="B377" s="6">
        <v>44264</v>
      </c>
      <c r="C377" s="7" t="s">
        <v>253</v>
      </c>
      <c r="D377" s="7" t="s">
        <v>254</v>
      </c>
      <c r="E377" s="9">
        <v>178161.13</v>
      </c>
      <c r="F377" s="30">
        <v>3540</v>
      </c>
      <c r="G377" s="29">
        <v>44337</v>
      </c>
      <c r="H377" s="29"/>
    </row>
    <row r="378" spans="1:8" ht="15.75" x14ac:dyDescent="0.25">
      <c r="A378" s="7" t="s">
        <v>1395</v>
      </c>
      <c r="B378" s="6">
        <v>44195</v>
      </c>
      <c r="C378" s="7" t="s">
        <v>253</v>
      </c>
      <c r="D378" s="7" t="s">
        <v>254</v>
      </c>
      <c r="E378" s="9">
        <v>17936</v>
      </c>
      <c r="F378" s="30"/>
      <c r="G378" s="29"/>
      <c r="H378" s="29"/>
    </row>
    <row r="379" spans="1:8" ht="15.75" x14ac:dyDescent="0.25">
      <c r="A379" s="7" t="s">
        <v>701</v>
      </c>
      <c r="B379" s="6">
        <v>44264</v>
      </c>
      <c r="C379" s="7" t="s">
        <v>253</v>
      </c>
      <c r="D379" s="7" t="s">
        <v>254</v>
      </c>
      <c r="E379" s="9">
        <v>23957.05</v>
      </c>
      <c r="F379" s="30">
        <v>3540</v>
      </c>
      <c r="G379" s="29">
        <v>44337</v>
      </c>
      <c r="H379" s="31"/>
    </row>
    <row r="380" spans="1:8" ht="15.75" x14ac:dyDescent="0.25">
      <c r="A380" s="7" t="s">
        <v>702</v>
      </c>
      <c r="B380" s="6">
        <v>44264</v>
      </c>
      <c r="C380" s="7" t="s">
        <v>253</v>
      </c>
      <c r="D380" s="7" t="s">
        <v>254</v>
      </c>
      <c r="E380" s="9">
        <v>179346.76</v>
      </c>
      <c r="F380" s="30">
        <v>3540</v>
      </c>
      <c r="G380" s="29">
        <v>44337</v>
      </c>
      <c r="H380" s="31"/>
    </row>
    <row r="381" spans="1:8" ht="15.75" x14ac:dyDescent="0.25">
      <c r="A381" s="7" t="s">
        <v>703</v>
      </c>
      <c r="B381" s="6">
        <v>44264</v>
      </c>
      <c r="C381" s="7" t="s">
        <v>253</v>
      </c>
      <c r="D381" s="7" t="s">
        <v>254</v>
      </c>
      <c r="E381" s="9">
        <v>98057.19</v>
      </c>
      <c r="F381" s="30">
        <v>3540</v>
      </c>
      <c r="G381" s="29">
        <v>44337</v>
      </c>
      <c r="H381" s="29"/>
    </row>
    <row r="382" spans="1:8" ht="15.75" x14ac:dyDescent="0.25">
      <c r="A382" s="7" t="s">
        <v>1396</v>
      </c>
      <c r="B382" s="6">
        <v>44195</v>
      </c>
      <c r="C382" s="7" t="s">
        <v>253</v>
      </c>
      <c r="D382" s="7" t="s">
        <v>254</v>
      </c>
      <c r="E382" s="9">
        <v>211013.87</v>
      </c>
      <c r="F382" s="30"/>
      <c r="G382" s="29"/>
      <c r="H382" s="29"/>
    </row>
    <row r="383" spans="1:8" ht="15.75" x14ac:dyDescent="0.25">
      <c r="A383" s="7" t="s">
        <v>276</v>
      </c>
      <c r="B383" s="6">
        <v>44195</v>
      </c>
      <c r="C383" s="7" t="s">
        <v>253</v>
      </c>
      <c r="D383" s="7" t="s">
        <v>254</v>
      </c>
      <c r="E383" s="9">
        <v>41382.03</v>
      </c>
      <c r="F383" s="30"/>
      <c r="G383" s="29"/>
      <c r="H383" s="29"/>
    </row>
    <row r="384" spans="1:8" ht="15.75" x14ac:dyDescent="0.25">
      <c r="A384" s="7" t="s">
        <v>263</v>
      </c>
      <c r="B384" s="6">
        <v>44195</v>
      </c>
      <c r="C384" s="7" t="s">
        <v>253</v>
      </c>
      <c r="D384" s="7" t="s">
        <v>254</v>
      </c>
      <c r="E384" s="9">
        <v>26764.23</v>
      </c>
      <c r="F384" s="30"/>
      <c r="G384" s="29"/>
      <c r="H384" s="29"/>
    </row>
    <row r="385" spans="1:8" ht="15.75" x14ac:dyDescent="0.25">
      <c r="A385" s="7" t="s">
        <v>704</v>
      </c>
      <c r="B385" s="6">
        <v>44264</v>
      </c>
      <c r="C385" s="7" t="s">
        <v>253</v>
      </c>
      <c r="D385" s="7" t="s">
        <v>254</v>
      </c>
      <c r="E385" s="9">
        <v>90346.23</v>
      </c>
      <c r="F385" s="30">
        <v>3540</v>
      </c>
      <c r="G385" s="29">
        <v>44337</v>
      </c>
      <c r="H385" s="29"/>
    </row>
    <row r="386" spans="1:8" ht="15.75" x14ac:dyDescent="0.25">
      <c r="A386" s="7" t="s">
        <v>705</v>
      </c>
      <c r="B386" s="6">
        <v>44264</v>
      </c>
      <c r="C386" s="7" t="s">
        <v>253</v>
      </c>
      <c r="D386" s="7" t="s">
        <v>254</v>
      </c>
      <c r="E386" s="9">
        <v>102795.69</v>
      </c>
      <c r="F386" s="30">
        <v>3540</v>
      </c>
      <c r="G386" s="29">
        <v>44337</v>
      </c>
      <c r="H386" s="29"/>
    </row>
    <row r="387" spans="1:8" ht="15.75" x14ac:dyDescent="0.25">
      <c r="A387" s="7" t="s">
        <v>706</v>
      </c>
      <c r="B387" s="6">
        <v>44264</v>
      </c>
      <c r="C387" s="7" t="s">
        <v>253</v>
      </c>
      <c r="D387" s="7" t="s">
        <v>254</v>
      </c>
      <c r="E387" s="9">
        <v>208332.35</v>
      </c>
      <c r="F387" s="30">
        <v>3540</v>
      </c>
      <c r="G387" s="29">
        <v>44337</v>
      </c>
      <c r="H387" s="29"/>
    </row>
    <row r="388" spans="1:8" ht="15.75" x14ac:dyDescent="0.25">
      <c r="A388" s="7" t="s">
        <v>277</v>
      </c>
      <c r="B388" s="6">
        <v>44195</v>
      </c>
      <c r="C388" s="7" t="s">
        <v>253</v>
      </c>
      <c r="D388" s="7" t="s">
        <v>254</v>
      </c>
      <c r="E388" s="9">
        <v>26134.6</v>
      </c>
      <c r="F388" s="30"/>
      <c r="G388" s="29"/>
      <c r="H388" s="31"/>
    </row>
    <row r="389" spans="1:8" ht="15.75" x14ac:dyDescent="0.25">
      <c r="A389" s="7" t="s">
        <v>264</v>
      </c>
      <c r="B389" s="6">
        <v>44195</v>
      </c>
      <c r="C389" s="7" t="s">
        <v>253</v>
      </c>
      <c r="D389" s="7" t="s">
        <v>254</v>
      </c>
      <c r="E389" s="9">
        <v>38471.67</v>
      </c>
      <c r="F389" s="30"/>
      <c r="G389" s="29"/>
      <c r="H389" s="31"/>
    </row>
    <row r="390" spans="1:8" ht="15.75" x14ac:dyDescent="0.25">
      <c r="A390" s="7" t="s">
        <v>278</v>
      </c>
      <c r="B390" s="6">
        <v>44195</v>
      </c>
      <c r="C390" s="7" t="s">
        <v>253</v>
      </c>
      <c r="D390" s="7" t="s">
        <v>254</v>
      </c>
      <c r="E390" s="9">
        <v>124828.02</v>
      </c>
      <c r="F390" s="30"/>
      <c r="G390" s="29"/>
      <c r="H390" s="29"/>
    </row>
    <row r="391" spans="1:8" ht="15.75" x14ac:dyDescent="0.25">
      <c r="A391" s="7" t="s">
        <v>279</v>
      </c>
      <c r="B391" s="6">
        <v>44195</v>
      </c>
      <c r="C391" s="7" t="s">
        <v>253</v>
      </c>
      <c r="D391" s="7" t="s">
        <v>254</v>
      </c>
      <c r="E391" s="9">
        <v>148659.06</v>
      </c>
      <c r="F391" s="30"/>
      <c r="G391" s="29"/>
      <c r="H391" s="31"/>
    </row>
    <row r="392" spans="1:8" ht="15.75" x14ac:dyDescent="0.25">
      <c r="A392" s="7" t="s">
        <v>676</v>
      </c>
      <c r="B392" s="6">
        <v>44195</v>
      </c>
      <c r="C392" s="7" t="s">
        <v>253</v>
      </c>
      <c r="D392" s="7" t="s">
        <v>254</v>
      </c>
      <c r="E392" s="9">
        <v>18098.75</v>
      </c>
      <c r="F392" s="30"/>
      <c r="G392" s="29"/>
      <c r="H392" s="29"/>
    </row>
    <row r="393" spans="1:8" ht="15.75" x14ac:dyDescent="0.25">
      <c r="A393" s="7" t="s">
        <v>68</v>
      </c>
      <c r="B393" s="6">
        <v>44231</v>
      </c>
      <c r="C393" s="7" t="s">
        <v>208</v>
      </c>
      <c r="D393" s="7" t="s">
        <v>1397</v>
      </c>
      <c r="E393" s="9">
        <v>9947424</v>
      </c>
      <c r="F393" s="30">
        <v>2597</v>
      </c>
      <c r="G393" s="29">
        <v>44309</v>
      </c>
      <c r="H393" s="29">
        <v>44337</v>
      </c>
    </row>
    <row r="394" spans="1:8" ht="15.75" x14ac:dyDescent="0.25">
      <c r="A394" s="7" t="s">
        <v>210</v>
      </c>
      <c r="B394" s="6">
        <v>44231</v>
      </c>
      <c r="C394" s="7" t="s">
        <v>208</v>
      </c>
      <c r="D394" s="7" t="s">
        <v>1397</v>
      </c>
      <c r="E394" s="9">
        <v>3315808</v>
      </c>
      <c r="F394" s="30">
        <v>2597</v>
      </c>
      <c r="G394" s="29">
        <v>44309</v>
      </c>
      <c r="H394" s="29">
        <v>44337</v>
      </c>
    </row>
    <row r="395" spans="1:8" ht="15.75" x14ac:dyDescent="0.25">
      <c r="A395" s="7" t="s">
        <v>77</v>
      </c>
      <c r="B395" s="6">
        <v>44256</v>
      </c>
      <c r="C395" s="7" t="s">
        <v>208</v>
      </c>
      <c r="D395" s="7" t="s">
        <v>330</v>
      </c>
      <c r="E395" s="9">
        <v>6631616</v>
      </c>
      <c r="F395" s="30">
        <v>2597</v>
      </c>
      <c r="G395" s="29">
        <v>44309</v>
      </c>
      <c r="H395" s="29">
        <v>44337</v>
      </c>
    </row>
    <row r="396" spans="1:8" ht="15.75" x14ac:dyDescent="0.25">
      <c r="A396" s="7" t="s">
        <v>1398</v>
      </c>
      <c r="B396" s="6">
        <v>44195</v>
      </c>
      <c r="C396" s="7" t="s">
        <v>253</v>
      </c>
      <c r="D396" s="7" t="s">
        <v>254</v>
      </c>
      <c r="E396" s="9">
        <v>27455.87</v>
      </c>
      <c r="F396" s="30"/>
      <c r="G396" s="29"/>
      <c r="H396" s="31"/>
    </row>
    <row r="397" spans="1:8" ht="15.75" x14ac:dyDescent="0.25">
      <c r="A397" s="7" t="s">
        <v>1399</v>
      </c>
      <c r="B397" s="6">
        <v>44195</v>
      </c>
      <c r="C397" s="7" t="s">
        <v>253</v>
      </c>
      <c r="D397" s="7" t="s">
        <v>254</v>
      </c>
      <c r="E397" s="9">
        <v>34994.269999999997</v>
      </c>
      <c r="F397" s="30"/>
      <c r="G397" s="29"/>
      <c r="H397" s="31"/>
    </row>
    <row r="398" spans="1:8" ht="15.75" x14ac:dyDescent="0.25">
      <c r="A398" s="7" t="s">
        <v>261</v>
      </c>
      <c r="B398" s="6">
        <v>44195</v>
      </c>
      <c r="C398" s="7" t="s">
        <v>253</v>
      </c>
      <c r="D398" s="7" t="s">
        <v>254</v>
      </c>
      <c r="E398" s="9">
        <v>21021.55</v>
      </c>
      <c r="F398" s="30"/>
      <c r="G398" s="29"/>
      <c r="H398" s="31"/>
    </row>
    <row r="399" spans="1:8" ht="15.75" x14ac:dyDescent="0.25">
      <c r="A399" s="7" t="s">
        <v>280</v>
      </c>
      <c r="B399" s="6">
        <v>44195</v>
      </c>
      <c r="C399" s="7" t="s">
        <v>253</v>
      </c>
      <c r="D399" s="7" t="s">
        <v>254</v>
      </c>
      <c r="E399" s="9">
        <v>38187.279999999999</v>
      </c>
      <c r="F399" s="30"/>
      <c r="G399" s="29"/>
      <c r="H399" s="31"/>
    </row>
    <row r="400" spans="1:8" ht="15.75" x14ac:dyDescent="0.25">
      <c r="A400" s="7" t="s">
        <v>266</v>
      </c>
      <c r="B400" s="6">
        <v>44195</v>
      </c>
      <c r="C400" s="7" t="s">
        <v>253</v>
      </c>
      <c r="D400" s="7" t="s">
        <v>254</v>
      </c>
      <c r="E400" s="9">
        <v>19133.55</v>
      </c>
      <c r="F400" s="30"/>
      <c r="G400" s="29"/>
      <c r="H400" s="31"/>
    </row>
    <row r="401" spans="1:8" ht="15.75" x14ac:dyDescent="0.25">
      <c r="A401" s="5" t="s">
        <v>19</v>
      </c>
      <c r="B401" s="6">
        <v>44050</v>
      </c>
      <c r="C401" s="7" t="s">
        <v>20</v>
      </c>
      <c r="D401" s="8" t="s">
        <v>21</v>
      </c>
      <c r="E401" s="9">
        <v>27287154.02</v>
      </c>
      <c r="F401" s="30">
        <v>2856</v>
      </c>
      <c r="G401" s="29">
        <v>44319</v>
      </c>
      <c r="H401" s="31"/>
    </row>
    <row r="402" spans="1:8" ht="15.75" x14ac:dyDescent="0.25">
      <c r="A402" s="7" t="s">
        <v>694</v>
      </c>
      <c r="B402" s="6">
        <v>44274</v>
      </c>
      <c r="C402" s="7" t="s">
        <v>695</v>
      </c>
      <c r="D402" s="7" t="s">
        <v>254</v>
      </c>
      <c r="E402" s="9">
        <v>1985468.14</v>
      </c>
      <c r="F402" s="30">
        <v>3562</v>
      </c>
      <c r="G402" s="29">
        <v>44337</v>
      </c>
      <c r="H402" s="29"/>
    </row>
    <row r="403" spans="1:8" ht="15.75" x14ac:dyDescent="0.25">
      <c r="A403" s="7" t="s">
        <v>696</v>
      </c>
      <c r="B403" s="6">
        <v>44274</v>
      </c>
      <c r="C403" s="7" t="s">
        <v>695</v>
      </c>
      <c r="D403" s="7" t="s">
        <v>254</v>
      </c>
      <c r="E403" s="9">
        <v>1588694.18</v>
      </c>
      <c r="F403" s="30">
        <v>3567</v>
      </c>
      <c r="G403" s="29">
        <v>44337</v>
      </c>
      <c r="H403" s="31"/>
    </row>
    <row r="404" spans="1:8" ht="15.75" x14ac:dyDescent="0.25">
      <c r="A404" s="7" t="s">
        <v>445</v>
      </c>
      <c r="B404" s="6">
        <v>44257</v>
      </c>
      <c r="C404" s="7" t="s">
        <v>446</v>
      </c>
      <c r="D404" s="7" t="s">
        <v>447</v>
      </c>
      <c r="E404" s="9">
        <v>7375</v>
      </c>
      <c r="F404" s="30">
        <v>2985</v>
      </c>
      <c r="G404" s="29">
        <v>44322</v>
      </c>
      <c r="H404" s="29">
        <v>44337</v>
      </c>
    </row>
    <row r="405" spans="1:8" ht="15.75" x14ac:dyDescent="0.25">
      <c r="A405" s="7" t="s">
        <v>265</v>
      </c>
      <c r="B405" s="6">
        <v>44195</v>
      </c>
      <c r="C405" s="7" t="s">
        <v>253</v>
      </c>
      <c r="D405" s="7" t="s">
        <v>254</v>
      </c>
      <c r="E405" s="9">
        <v>18156.09</v>
      </c>
      <c r="F405" s="30"/>
      <c r="G405" s="29"/>
      <c r="H405" s="31"/>
    </row>
    <row r="406" spans="1:8" ht="15.75" x14ac:dyDescent="0.25">
      <c r="A406" s="7" t="s">
        <v>268</v>
      </c>
      <c r="B406" s="6">
        <v>44201</v>
      </c>
      <c r="C406" s="7" t="s">
        <v>253</v>
      </c>
      <c r="D406" s="7" t="s">
        <v>254</v>
      </c>
      <c r="E406" s="9">
        <v>107325.41</v>
      </c>
      <c r="F406" s="30"/>
      <c r="G406" s="29"/>
      <c r="H406" s="31"/>
    </row>
    <row r="407" spans="1:8" ht="15.75" x14ac:dyDescent="0.25">
      <c r="A407" s="7" t="s">
        <v>281</v>
      </c>
      <c r="B407" s="6">
        <v>44201</v>
      </c>
      <c r="C407" s="7" t="s">
        <v>253</v>
      </c>
      <c r="D407" s="7" t="s">
        <v>254</v>
      </c>
      <c r="E407" s="9">
        <v>188404.63</v>
      </c>
      <c r="F407" s="30"/>
      <c r="G407" s="29"/>
      <c r="H407" s="31"/>
    </row>
    <row r="408" spans="1:8" ht="15.75" x14ac:dyDescent="0.25">
      <c r="A408" s="7" t="s">
        <v>297</v>
      </c>
      <c r="B408" s="6">
        <v>44201</v>
      </c>
      <c r="C408" s="7" t="s">
        <v>253</v>
      </c>
      <c r="D408" s="7" t="s">
        <v>254</v>
      </c>
      <c r="E408" s="9">
        <v>11968.4</v>
      </c>
      <c r="F408" s="30"/>
      <c r="G408" s="29"/>
      <c r="H408" s="31"/>
    </row>
    <row r="409" spans="1:8" ht="15.75" x14ac:dyDescent="0.25">
      <c r="A409" s="7" t="s">
        <v>293</v>
      </c>
      <c r="B409" s="6">
        <v>44201</v>
      </c>
      <c r="C409" s="7" t="s">
        <v>253</v>
      </c>
      <c r="D409" s="7" t="s">
        <v>254</v>
      </c>
      <c r="E409" s="9">
        <v>129156.97</v>
      </c>
      <c r="F409" s="30"/>
      <c r="G409" s="29"/>
      <c r="H409" s="31"/>
    </row>
    <row r="410" spans="1:8" ht="15.75" x14ac:dyDescent="0.25">
      <c r="A410" s="7" t="s">
        <v>269</v>
      </c>
      <c r="B410" s="6">
        <v>44201</v>
      </c>
      <c r="C410" s="7" t="s">
        <v>253</v>
      </c>
      <c r="D410" s="7" t="s">
        <v>254</v>
      </c>
      <c r="E410" s="9">
        <v>66144.11</v>
      </c>
      <c r="F410" s="30"/>
      <c r="G410" s="29"/>
      <c r="H410" s="31"/>
    </row>
    <row r="411" spans="1:8" ht="15.75" x14ac:dyDescent="0.25">
      <c r="A411" s="7" t="s">
        <v>270</v>
      </c>
      <c r="B411" s="6">
        <v>44201</v>
      </c>
      <c r="C411" s="7" t="s">
        <v>253</v>
      </c>
      <c r="D411" s="7" t="s">
        <v>254</v>
      </c>
      <c r="E411" s="9">
        <v>135639.07</v>
      </c>
      <c r="F411" s="30"/>
      <c r="G411" s="29"/>
      <c r="H411" s="31"/>
    </row>
    <row r="412" spans="1:8" ht="15.75" x14ac:dyDescent="0.25">
      <c r="A412" s="7" t="s">
        <v>295</v>
      </c>
      <c r="B412" s="6">
        <v>44201</v>
      </c>
      <c r="C412" s="7" t="s">
        <v>253</v>
      </c>
      <c r="D412" s="7" t="s">
        <v>254</v>
      </c>
      <c r="E412" s="9">
        <v>39483.620000000003</v>
      </c>
      <c r="F412" s="30"/>
      <c r="G412" s="29"/>
      <c r="H412" s="29"/>
    </row>
    <row r="413" spans="1:8" ht="15.75" x14ac:dyDescent="0.25">
      <c r="A413" s="7" t="s">
        <v>252</v>
      </c>
      <c r="B413" s="6">
        <v>44201</v>
      </c>
      <c r="C413" s="7" t="s">
        <v>253</v>
      </c>
      <c r="D413" s="7" t="s">
        <v>254</v>
      </c>
      <c r="E413" s="9">
        <v>66873.31</v>
      </c>
      <c r="F413" s="30"/>
      <c r="G413" s="29"/>
      <c r="H413" s="31"/>
    </row>
    <row r="414" spans="1:8" ht="15.75" x14ac:dyDescent="0.25">
      <c r="A414" s="7" t="s">
        <v>80</v>
      </c>
      <c r="B414" s="6">
        <v>44151</v>
      </c>
      <c r="C414" s="7" t="s">
        <v>29</v>
      </c>
      <c r="D414" s="7" t="s">
        <v>81</v>
      </c>
      <c r="E414" s="9">
        <v>19112719.109999999</v>
      </c>
      <c r="F414" s="30">
        <v>3415</v>
      </c>
      <c r="G414" s="29">
        <v>44335</v>
      </c>
      <c r="H414" s="31"/>
    </row>
    <row r="415" spans="1:8" ht="15.75" x14ac:dyDescent="0.25">
      <c r="A415" s="7" t="s">
        <v>282</v>
      </c>
      <c r="B415" s="6">
        <v>44201</v>
      </c>
      <c r="C415" s="7" t="s">
        <v>253</v>
      </c>
      <c r="D415" s="7" t="s">
        <v>254</v>
      </c>
      <c r="E415" s="9">
        <v>180223.56</v>
      </c>
      <c r="F415" s="30"/>
      <c r="G415" s="29"/>
      <c r="H415" s="31"/>
    </row>
    <row r="416" spans="1:8" ht="15.75" x14ac:dyDescent="0.25">
      <c r="A416" s="7" t="s">
        <v>283</v>
      </c>
      <c r="B416" s="6">
        <v>44201</v>
      </c>
      <c r="C416" s="7" t="s">
        <v>253</v>
      </c>
      <c r="D416" s="7" t="s">
        <v>254</v>
      </c>
      <c r="E416" s="9">
        <v>155069.70000000001</v>
      </c>
      <c r="F416" s="30"/>
      <c r="G416" s="29"/>
      <c r="H416" s="29"/>
    </row>
    <row r="417" spans="1:8" ht="15.75" x14ac:dyDescent="0.25">
      <c r="A417" s="7" t="s">
        <v>292</v>
      </c>
      <c r="B417" s="6">
        <v>44201</v>
      </c>
      <c r="C417" s="7" t="s">
        <v>253</v>
      </c>
      <c r="D417" s="7" t="s">
        <v>254</v>
      </c>
      <c r="E417" s="9">
        <v>68408.929999999993</v>
      </c>
      <c r="F417" s="30"/>
      <c r="G417" s="29"/>
      <c r="H417" s="29"/>
    </row>
    <row r="418" spans="1:8" ht="15.75" x14ac:dyDescent="0.25">
      <c r="A418" s="7" t="s">
        <v>255</v>
      </c>
      <c r="B418" s="6">
        <v>44201</v>
      </c>
      <c r="C418" s="7" t="s">
        <v>253</v>
      </c>
      <c r="D418" s="7" t="s">
        <v>254</v>
      </c>
      <c r="E418" s="9">
        <v>22791.55</v>
      </c>
      <c r="F418" s="30"/>
      <c r="G418" s="29"/>
      <c r="H418" s="29"/>
    </row>
    <row r="419" spans="1:8" ht="15.75" x14ac:dyDescent="0.25">
      <c r="A419" s="7" t="s">
        <v>284</v>
      </c>
      <c r="B419" s="6">
        <v>44201</v>
      </c>
      <c r="C419" s="7" t="s">
        <v>253</v>
      </c>
      <c r="D419" s="7" t="s">
        <v>254</v>
      </c>
      <c r="E419" s="9">
        <v>224504.6</v>
      </c>
      <c r="F419" s="30"/>
      <c r="G419" s="29"/>
      <c r="H419" s="29"/>
    </row>
    <row r="420" spans="1:8" ht="15.75" x14ac:dyDescent="0.25">
      <c r="A420" s="7" t="s">
        <v>296</v>
      </c>
      <c r="B420" s="6">
        <v>44201</v>
      </c>
      <c r="C420" s="7" t="s">
        <v>253</v>
      </c>
      <c r="D420" s="7" t="s">
        <v>254</v>
      </c>
      <c r="E420" s="9">
        <v>29128.7</v>
      </c>
      <c r="F420" s="30"/>
      <c r="G420" s="29"/>
      <c r="H420" s="31"/>
    </row>
    <row r="421" spans="1:8" ht="15.75" x14ac:dyDescent="0.25">
      <c r="A421" s="7" t="s">
        <v>299</v>
      </c>
      <c r="B421" s="6">
        <v>44202</v>
      </c>
      <c r="C421" s="7" t="s">
        <v>253</v>
      </c>
      <c r="D421" s="7" t="s">
        <v>254</v>
      </c>
      <c r="E421" s="9">
        <v>25616.58</v>
      </c>
      <c r="F421" s="30"/>
      <c r="G421" s="29"/>
      <c r="H421" s="29"/>
    </row>
    <row r="422" spans="1:8" ht="15.75" x14ac:dyDescent="0.25">
      <c r="A422" s="7" t="s">
        <v>300</v>
      </c>
      <c r="B422" s="6">
        <v>44202</v>
      </c>
      <c r="C422" s="7" t="s">
        <v>253</v>
      </c>
      <c r="D422" s="7" t="s">
        <v>254</v>
      </c>
      <c r="E422" s="9">
        <v>56940.07</v>
      </c>
      <c r="F422" s="30"/>
      <c r="G422" s="29"/>
      <c r="H422" s="29"/>
    </row>
    <row r="423" spans="1:8" ht="15.75" customHeight="1" x14ac:dyDescent="0.3">
      <c r="A423" s="7" t="s">
        <v>677</v>
      </c>
      <c r="B423" s="6">
        <v>44202</v>
      </c>
      <c r="C423" s="7" t="s">
        <v>253</v>
      </c>
      <c r="D423" s="7" t="s">
        <v>254</v>
      </c>
      <c r="E423" s="9">
        <v>39545.879999999997</v>
      </c>
      <c r="F423" s="48"/>
      <c r="G423" s="29"/>
      <c r="H423" s="32"/>
    </row>
    <row r="424" spans="1:8" ht="15.75" x14ac:dyDescent="0.25">
      <c r="A424" s="7" t="s">
        <v>285</v>
      </c>
      <c r="B424" s="6">
        <v>44202</v>
      </c>
      <c r="C424" s="7" t="s">
        <v>253</v>
      </c>
      <c r="D424" s="7" t="s">
        <v>254</v>
      </c>
      <c r="E424" s="9">
        <v>153351.10999999999</v>
      </c>
      <c r="F424" s="30"/>
      <c r="G424" s="29"/>
      <c r="H424" s="31"/>
    </row>
    <row r="425" spans="1:8" ht="15.75" x14ac:dyDescent="0.25">
      <c r="A425" s="7" t="s">
        <v>286</v>
      </c>
      <c r="B425" s="6">
        <v>44202</v>
      </c>
      <c r="C425" s="7" t="s">
        <v>253</v>
      </c>
      <c r="D425" s="7" t="s">
        <v>254</v>
      </c>
      <c r="E425" s="9">
        <v>62617.37</v>
      </c>
      <c r="F425" s="30"/>
      <c r="G425" s="29"/>
      <c r="H425" s="31"/>
    </row>
    <row r="426" spans="1:8" ht="15.75" x14ac:dyDescent="0.25">
      <c r="A426" s="7" t="s">
        <v>273</v>
      </c>
      <c r="B426" s="6">
        <v>44202</v>
      </c>
      <c r="C426" s="7" t="s">
        <v>253</v>
      </c>
      <c r="D426" s="7" t="s">
        <v>254</v>
      </c>
      <c r="E426" s="9">
        <v>79757.22</v>
      </c>
      <c r="F426" s="30"/>
      <c r="G426" s="29"/>
      <c r="H426" s="31"/>
    </row>
    <row r="427" spans="1:8" ht="15.75" x14ac:dyDescent="0.25">
      <c r="A427" s="7" t="s">
        <v>287</v>
      </c>
      <c r="B427" s="6">
        <v>44202</v>
      </c>
      <c r="C427" s="7" t="s">
        <v>253</v>
      </c>
      <c r="D427" s="7" t="s">
        <v>254</v>
      </c>
      <c r="E427" s="9">
        <v>44283.08</v>
      </c>
      <c r="F427" s="30"/>
      <c r="G427" s="29"/>
      <c r="H427" s="31"/>
    </row>
    <row r="428" spans="1:8" ht="15.75" x14ac:dyDescent="0.25">
      <c r="A428" s="7" t="s">
        <v>302</v>
      </c>
      <c r="B428" s="6">
        <v>44202</v>
      </c>
      <c r="C428" s="7" t="s">
        <v>253</v>
      </c>
      <c r="D428" s="7" t="s">
        <v>254</v>
      </c>
      <c r="E428" s="9">
        <v>26191.39</v>
      </c>
      <c r="F428" s="30"/>
      <c r="G428" s="29"/>
      <c r="H428" s="31"/>
    </row>
    <row r="429" spans="1:8" ht="15.75" x14ac:dyDescent="0.25">
      <c r="A429" s="7" t="s">
        <v>306</v>
      </c>
      <c r="B429" s="6">
        <v>44202</v>
      </c>
      <c r="C429" s="7" t="s">
        <v>253</v>
      </c>
      <c r="D429" s="7" t="s">
        <v>254</v>
      </c>
      <c r="E429" s="9">
        <v>50637.99</v>
      </c>
      <c r="F429" s="30"/>
      <c r="G429" s="29"/>
      <c r="H429" s="31"/>
    </row>
    <row r="430" spans="1:8" ht="15.75" x14ac:dyDescent="0.25">
      <c r="A430" s="7" t="s">
        <v>262</v>
      </c>
      <c r="B430" s="6">
        <v>44203</v>
      </c>
      <c r="C430" s="7" t="s">
        <v>253</v>
      </c>
      <c r="D430" s="7" t="s">
        <v>254</v>
      </c>
      <c r="E430" s="9">
        <v>26381.49</v>
      </c>
      <c r="F430" s="30"/>
      <c r="G430" s="29"/>
      <c r="H430" s="31"/>
    </row>
    <row r="431" spans="1:8" ht="15.75" x14ac:dyDescent="0.25">
      <c r="A431" s="7" t="s">
        <v>294</v>
      </c>
      <c r="B431" s="6">
        <v>44203</v>
      </c>
      <c r="C431" s="7" t="s">
        <v>253</v>
      </c>
      <c r="D431" s="7" t="s">
        <v>254</v>
      </c>
      <c r="E431" s="9">
        <v>68400.570000000007</v>
      </c>
      <c r="F431" s="30"/>
      <c r="G431" s="29"/>
      <c r="H431" s="31"/>
    </row>
    <row r="432" spans="1:8" ht="15.75" x14ac:dyDescent="0.25">
      <c r="A432" s="7" t="s">
        <v>304</v>
      </c>
      <c r="B432" s="6" t="s">
        <v>305</v>
      </c>
      <c r="C432" s="7" t="s">
        <v>253</v>
      </c>
      <c r="D432" s="7" t="s">
        <v>254</v>
      </c>
      <c r="E432" s="9">
        <v>32503.41</v>
      </c>
      <c r="F432" s="30"/>
      <c r="G432" s="29"/>
      <c r="H432" s="31"/>
    </row>
    <row r="433" spans="1:8" ht="15.75" x14ac:dyDescent="0.25">
      <c r="A433" s="7" t="s">
        <v>288</v>
      </c>
      <c r="B433" s="6">
        <v>44202</v>
      </c>
      <c r="C433" s="7" t="s">
        <v>253</v>
      </c>
      <c r="D433" s="7" t="s">
        <v>254</v>
      </c>
      <c r="E433" s="9">
        <v>36487.370000000003</v>
      </c>
      <c r="F433" s="30"/>
      <c r="G433" s="29"/>
      <c r="H433" s="31"/>
    </row>
    <row r="434" spans="1:8" ht="15.75" x14ac:dyDescent="0.25">
      <c r="A434" s="7" t="s">
        <v>289</v>
      </c>
      <c r="B434" s="6">
        <v>44204</v>
      </c>
      <c r="C434" s="7" t="s">
        <v>253</v>
      </c>
      <c r="D434" s="7" t="s">
        <v>254</v>
      </c>
      <c r="E434" s="9">
        <v>195899.44</v>
      </c>
      <c r="F434" s="30"/>
      <c r="G434" s="29"/>
      <c r="H434" s="31"/>
    </row>
    <row r="435" spans="1:8" ht="15.75" x14ac:dyDescent="0.25">
      <c r="A435" s="7" t="s">
        <v>274</v>
      </c>
      <c r="B435" s="6">
        <v>44214</v>
      </c>
      <c r="C435" s="7" t="s">
        <v>253</v>
      </c>
      <c r="D435" s="7" t="s">
        <v>254</v>
      </c>
      <c r="E435" s="9">
        <v>79944.47</v>
      </c>
      <c r="F435" s="30"/>
      <c r="G435" s="29"/>
      <c r="H435" s="31"/>
    </row>
    <row r="436" spans="1:8" ht="15.75" x14ac:dyDescent="0.25">
      <c r="A436" s="7" t="s">
        <v>290</v>
      </c>
      <c r="B436" s="6">
        <v>44214</v>
      </c>
      <c r="C436" s="7" t="s">
        <v>253</v>
      </c>
      <c r="D436" s="7" t="s">
        <v>254</v>
      </c>
      <c r="E436" s="9">
        <v>224248.28</v>
      </c>
      <c r="F436" s="30"/>
      <c r="G436" s="29"/>
      <c r="H436" s="31"/>
    </row>
    <row r="437" spans="1:8" ht="15.75" x14ac:dyDescent="0.25">
      <c r="A437" s="7" t="s">
        <v>291</v>
      </c>
      <c r="B437" s="6">
        <v>44214</v>
      </c>
      <c r="C437" s="7" t="s">
        <v>253</v>
      </c>
      <c r="D437" s="7" t="s">
        <v>254</v>
      </c>
      <c r="E437" s="9">
        <v>66101.570000000007</v>
      </c>
      <c r="F437" s="30"/>
      <c r="G437" s="29"/>
      <c r="H437" s="31"/>
    </row>
    <row r="438" spans="1:8" ht="15.75" x14ac:dyDescent="0.25">
      <c r="A438" s="7" t="s">
        <v>275</v>
      </c>
      <c r="B438" s="6">
        <v>44214</v>
      </c>
      <c r="C438" s="7" t="s">
        <v>253</v>
      </c>
      <c r="D438" s="7" t="s">
        <v>254</v>
      </c>
      <c r="E438" s="9">
        <v>9251.2000000000007</v>
      </c>
      <c r="F438" s="30"/>
      <c r="G438" s="29"/>
      <c r="H438" s="31"/>
    </row>
    <row r="439" spans="1:8" ht="15.75" x14ac:dyDescent="0.25">
      <c r="A439" s="7" t="s">
        <v>1400</v>
      </c>
      <c r="B439" s="6">
        <v>44214</v>
      </c>
      <c r="C439" s="7" t="s">
        <v>253</v>
      </c>
      <c r="D439" s="7" t="s">
        <v>254</v>
      </c>
      <c r="E439" s="9">
        <v>52932.89</v>
      </c>
      <c r="F439" s="30"/>
      <c r="G439" s="29"/>
      <c r="H439" s="31"/>
    </row>
    <row r="440" spans="1:8" ht="15.75" x14ac:dyDescent="0.25">
      <c r="A440" s="7" t="s">
        <v>678</v>
      </c>
      <c r="B440" s="6">
        <v>44263</v>
      </c>
      <c r="C440" s="7" t="s">
        <v>253</v>
      </c>
      <c r="D440" s="7" t="s">
        <v>254</v>
      </c>
      <c r="E440" s="9">
        <v>115289.02</v>
      </c>
      <c r="F440" s="30"/>
      <c r="G440" s="29"/>
      <c r="H440" s="28"/>
    </row>
    <row r="441" spans="1:8" ht="15.75" x14ac:dyDescent="0.25">
      <c r="A441" s="7" t="s">
        <v>717</v>
      </c>
      <c r="B441" s="6">
        <v>44263</v>
      </c>
      <c r="C441" s="7" t="s">
        <v>253</v>
      </c>
      <c r="D441" s="7" t="s">
        <v>254</v>
      </c>
      <c r="E441" s="9">
        <v>31716.99</v>
      </c>
      <c r="F441" s="30"/>
      <c r="G441" s="29"/>
      <c r="H441" s="29"/>
    </row>
    <row r="442" spans="1:8" ht="15.75" x14ac:dyDescent="0.25">
      <c r="A442" s="7" t="s">
        <v>718</v>
      </c>
      <c r="B442" s="6">
        <v>44263</v>
      </c>
      <c r="C442" s="7" t="s">
        <v>253</v>
      </c>
      <c r="D442" s="7" t="s">
        <v>254</v>
      </c>
      <c r="E442" s="9">
        <v>37159.949999999997</v>
      </c>
      <c r="F442" s="30"/>
      <c r="G442" s="29"/>
      <c r="H442" s="29"/>
    </row>
    <row r="443" spans="1:8" ht="15.75" x14ac:dyDescent="0.25">
      <c r="A443" s="7" t="s">
        <v>719</v>
      </c>
      <c r="B443" s="6">
        <v>44263</v>
      </c>
      <c r="C443" s="7" t="s">
        <v>253</v>
      </c>
      <c r="D443" s="7" t="s">
        <v>254</v>
      </c>
      <c r="E443" s="9">
        <v>28813.39</v>
      </c>
      <c r="F443" s="30"/>
      <c r="G443" s="29"/>
      <c r="H443" s="29"/>
    </row>
    <row r="444" spans="1:8" ht="15.75" x14ac:dyDescent="0.25">
      <c r="A444" s="7" t="s">
        <v>720</v>
      </c>
      <c r="B444" s="6">
        <v>44263</v>
      </c>
      <c r="C444" s="7" t="s">
        <v>253</v>
      </c>
      <c r="D444" s="7" t="s">
        <v>254</v>
      </c>
      <c r="E444" s="9">
        <v>52381.279999999999</v>
      </c>
      <c r="F444" s="30"/>
      <c r="G444" s="29"/>
      <c r="H444" s="31"/>
    </row>
    <row r="445" spans="1:8" ht="15.75" x14ac:dyDescent="0.25">
      <c r="A445" s="7" t="s">
        <v>721</v>
      </c>
      <c r="B445" s="6">
        <v>44263</v>
      </c>
      <c r="C445" s="7" t="s">
        <v>253</v>
      </c>
      <c r="D445" s="7" t="s">
        <v>254</v>
      </c>
      <c r="E445" s="9">
        <v>267363.03999999998</v>
      </c>
      <c r="F445" s="30"/>
      <c r="G445" s="29"/>
      <c r="H445" s="31"/>
    </row>
    <row r="446" spans="1:8" ht="15.75" x14ac:dyDescent="0.25">
      <c r="A446" s="7" t="s">
        <v>722</v>
      </c>
      <c r="B446" s="6">
        <v>44263</v>
      </c>
      <c r="C446" s="7" t="s">
        <v>253</v>
      </c>
      <c r="D446" s="7" t="s">
        <v>254</v>
      </c>
      <c r="E446" s="9">
        <v>124592.14</v>
      </c>
      <c r="F446" s="30"/>
      <c r="G446" s="29"/>
      <c r="H446" s="31"/>
    </row>
    <row r="447" spans="1:8" ht="15.75" x14ac:dyDescent="0.25">
      <c r="A447" s="7" t="s">
        <v>679</v>
      </c>
      <c r="B447" s="6">
        <v>44264</v>
      </c>
      <c r="C447" s="7" t="s">
        <v>253</v>
      </c>
      <c r="D447" s="7" t="s">
        <v>254</v>
      </c>
      <c r="E447" s="9">
        <v>119117.77</v>
      </c>
      <c r="F447" s="30"/>
      <c r="G447" s="29"/>
      <c r="H447" s="29"/>
    </row>
    <row r="448" spans="1:8" ht="15.75" x14ac:dyDescent="0.25">
      <c r="A448" s="7" t="s">
        <v>723</v>
      </c>
      <c r="B448" s="6">
        <v>44263</v>
      </c>
      <c r="C448" s="7" t="s">
        <v>253</v>
      </c>
      <c r="D448" s="7" t="s">
        <v>254</v>
      </c>
      <c r="E448" s="9">
        <v>85842</v>
      </c>
      <c r="F448" s="30"/>
      <c r="G448" s="29"/>
      <c r="H448" s="31"/>
    </row>
    <row r="449" spans="1:8" ht="15.75" x14ac:dyDescent="0.25">
      <c r="A449" s="7" t="s">
        <v>724</v>
      </c>
      <c r="B449" s="6">
        <v>44263</v>
      </c>
      <c r="C449" s="7" t="s">
        <v>253</v>
      </c>
      <c r="D449" s="7" t="s">
        <v>254</v>
      </c>
      <c r="E449" s="9">
        <v>110039.58</v>
      </c>
      <c r="F449" s="30"/>
      <c r="G449" s="29"/>
      <c r="H449" s="31"/>
    </row>
    <row r="450" spans="1:8" ht="15.75" x14ac:dyDescent="0.25">
      <c r="A450" s="7" t="s">
        <v>725</v>
      </c>
      <c r="B450" s="6">
        <v>44263</v>
      </c>
      <c r="C450" s="7" t="s">
        <v>253</v>
      </c>
      <c r="D450" s="7" t="s">
        <v>254</v>
      </c>
      <c r="E450" s="9">
        <v>80337.61</v>
      </c>
      <c r="F450" s="30"/>
      <c r="G450" s="29"/>
      <c r="H450" s="29"/>
    </row>
    <row r="451" spans="1:8" ht="15.75" x14ac:dyDescent="0.25">
      <c r="A451" s="7" t="s">
        <v>726</v>
      </c>
      <c r="B451" s="6">
        <v>44263</v>
      </c>
      <c r="C451" s="7" t="s">
        <v>253</v>
      </c>
      <c r="D451" s="7" t="s">
        <v>254</v>
      </c>
      <c r="E451" s="9">
        <v>120662.89</v>
      </c>
      <c r="F451" s="30"/>
      <c r="G451" s="29"/>
      <c r="H451" s="29"/>
    </row>
    <row r="452" spans="1:8" ht="15.75" x14ac:dyDescent="0.25">
      <c r="A452" s="7" t="s">
        <v>680</v>
      </c>
      <c r="B452" s="6">
        <v>44264</v>
      </c>
      <c r="C452" s="7" t="s">
        <v>253</v>
      </c>
      <c r="D452" s="7" t="s">
        <v>254</v>
      </c>
      <c r="E452" s="9">
        <v>199494.74</v>
      </c>
      <c r="F452" s="30"/>
      <c r="G452" s="29"/>
      <c r="H452" s="31"/>
    </row>
    <row r="453" spans="1:8" ht="15.75" x14ac:dyDescent="0.25">
      <c r="A453" s="7" t="s">
        <v>681</v>
      </c>
      <c r="B453" s="6">
        <v>44264</v>
      </c>
      <c r="C453" s="7" t="s">
        <v>253</v>
      </c>
      <c r="D453" s="7" t="s">
        <v>254</v>
      </c>
      <c r="E453" s="9">
        <v>172619.21</v>
      </c>
      <c r="F453" s="30"/>
      <c r="G453" s="29"/>
      <c r="H453" s="31"/>
    </row>
    <row r="454" spans="1:8" ht="15.75" x14ac:dyDescent="0.25">
      <c r="A454" s="7" t="s">
        <v>682</v>
      </c>
      <c r="B454" s="6">
        <v>44265</v>
      </c>
      <c r="C454" s="7" t="s">
        <v>253</v>
      </c>
      <c r="D454" s="7" t="s">
        <v>254</v>
      </c>
      <c r="E454" s="9">
        <v>67366.55</v>
      </c>
      <c r="F454" s="30"/>
      <c r="G454" s="29"/>
      <c r="H454" s="31"/>
    </row>
    <row r="455" spans="1:8" ht="15.75" x14ac:dyDescent="0.25">
      <c r="A455" s="7" t="s">
        <v>683</v>
      </c>
      <c r="B455" s="6">
        <v>44265</v>
      </c>
      <c r="C455" s="7" t="s">
        <v>253</v>
      </c>
      <c r="D455" s="7" t="s">
        <v>254</v>
      </c>
      <c r="E455" s="9">
        <v>146059.79</v>
      </c>
      <c r="F455" s="30"/>
      <c r="G455" s="29"/>
      <c r="H455" s="31"/>
    </row>
    <row r="456" spans="1:8" ht="15.75" x14ac:dyDescent="0.25">
      <c r="A456" s="7" t="s">
        <v>503</v>
      </c>
      <c r="B456" s="6">
        <v>44291</v>
      </c>
      <c r="C456" s="7" t="s">
        <v>841</v>
      </c>
      <c r="D456" s="7" t="s">
        <v>842</v>
      </c>
      <c r="E456" s="9">
        <v>539217.5</v>
      </c>
      <c r="F456" s="30"/>
      <c r="G456" s="29"/>
      <c r="H456" s="31"/>
    </row>
    <row r="457" spans="1:8" ht="15.75" x14ac:dyDescent="0.25">
      <c r="A457" s="7" t="s">
        <v>1401</v>
      </c>
      <c r="B457" s="6">
        <v>44228</v>
      </c>
      <c r="C457" s="7" t="s">
        <v>430</v>
      </c>
      <c r="D457" s="7" t="s">
        <v>1402</v>
      </c>
      <c r="E457" s="9">
        <v>2808</v>
      </c>
      <c r="F457" s="30"/>
      <c r="G457" s="29"/>
      <c r="H457" s="31"/>
    </row>
    <row r="458" spans="1:8" ht="15.75" x14ac:dyDescent="0.25">
      <c r="A458" s="7" t="s">
        <v>1403</v>
      </c>
      <c r="B458" s="6">
        <v>44228</v>
      </c>
      <c r="C458" s="7" t="s">
        <v>430</v>
      </c>
      <c r="D458" s="7" t="s">
        <v>1402</v>
      </c>
      <c r="E458" s="9">
        <v>936</v>
      </c>
      <c r="F458" s="30"/>
      <c r="G458" s="29"/>
      <c r="H458" s="29"/>
    </row>
    <row r="459" spans="1:8" ht="15.75" x14ac:dyDescent="0.25">
      <c r="A459" s="7" t="s">
        <v>432</v>
      </c>
      <c r="B459" s="6">
        <v>44256</v>
      </c>
      <c r="C459" s="7" t="s">
        <v>430</v>
      </c>
      <c r="D459" s="7" t="s">
        <v>431</v>
      </c>
      <c r="E459" s="9">
        <v>936</v>
      </c>
      <c r="F459" s="30"/>
      <c r="G459" s="29"/>
      <c r="H459" s="29"/>
    </row>
    <row r="460" spans="1:8" ht="15.75" x14ac:dyDescent="0.25">
      <c r="A460" s="7" t="s">
        <v>429</v>
      </c>
      <c r="B460" s="6">
        <v>44256</v>
      </c>
      <c r="C460" s="7" t="s">
        <v>430</v>
      </c>
      <c r="D460" s="7" t="s">
        <v>431</v>
      </c>
      <c r="E460" s="9">
        <v>2808</v>
      </c>
      <c r="F460" s="30"/>
      <c r="G460" s="29"/>
      <c r="H460" s="29"/>
    </row>
    <row r="461" spans="1:8" ht="15.75" x14ac:dyDescent="0.25">
      <c r="A461" s="7" t="s">
        <v>601</v>
      </c>
      <c r="B461" s="6">
        <v>44252</v>
      </c>
      <c r="C461" s="7" t="s">
        <v>1404</v>
      </c>
      <c r="D461" s="7" t="s">
        <v>790</v>
      </c>
      <c r="E461" s="9">
        <v>471026.91</v>
      </c>
      <c r="F461" s="30"/>
      <c r="G461" s="29"/>
      <c r="H461" s="29"/>
    </row>
    <row r="462" spans="1:8" ht="15.75" x14ac:dyDescent="0.25">
      <c r="A462" s="7" t="s">
        <v>470</v>
      </c>
      <c r="B462" s="6">
        <v>44260</v>
      </c>
      <c r="C462" s="7" t="s">
        <v>471</v>
      </c>
      <c r="D462" s="7" t="s">
        <v>472</v>
      </c>
      <c r="E462" s="9">
        <v>9874737.9800000004</v>
      </c>
      <c r="F462" s="30"/>
      <c r="G462" s="29"/>
      <c r="H462" s="29"/>
    </row>
    <row r="463" spans="1:8" ht="15.75" x14ac:dyDescent="0.25">
      <c r="A463" s="7" t="s">
        <v>473</v>
      </c>
      <c r="B463" s="6">
        <v>44260</v>
      </c>
      <c r="C463" s="7" t="s">
        <v>471</v>
      </c>
      <c r="D463" s="7" t="s">
        <v>474</v>
      </c>
      <c r="E463" s="9">
        <v>9874737.9800000004</v>
      </c>
      <c r="F463" s="30"/>
      <c r="G463" s="29"/>
      <c r="H463" s="31"/>
    </row>
    <row r="464" spans="1:8" ht="15.75" x14ac:dyDescent="0.25">
      <c r="A464" s="5" t="s">
        <v>22</v>
      </c>
      <c r="B464" s="6">
        <v>44083</v>
      </c>
      <c r="C464" s="7" t="s">
        <v>23</v>
      </c>
      <c r="D464" s="8" t="s">
        <v>24</v>
      </c>
      <c r="E464" s="9">
        <v>118995.4</v>
      </c>
      <c r="F464" s="30"/>
      <c r="G464" s="29"/>
      <c r="H464" s="31"/>
    </row>
    <row r="465" spans="1:8" ht="15.75" x14ac:dyDescent="0.25">
      <c r="A465" s="5" t="s">
        <v>25</v>
      </c>
      <c r="B465" s="6">
        <v>43713</v>
      </c>
      <c r="C465" s="7" t="s">
        <v>26</v>
      </c>
      <c r="D465" s="8" t="s">
        <v>27</v>
      </c>
      <c r="E465" s="9">
        <v>1107788.1399999999</v>
      </c>
      <c r="F465" s="30"/>
      <c r="G465" s="29"/>
      <c r="H465" s="31"/>
    </row>
    <row r="466" spans="1:8" ht="15.75" x14ac:dyDescent="0.25">
      <c r="A466" s="7" t="s">
        <v>433</v>
      </c>
      <c r="B466" s="6">
        <v>44253</v>
      </c>
      <c r="C466" s="7" t="s">
        <v>434</v>
      </c>
      <c r="D466" s="7" t="s">
        <v>435</v>
      </c>
      <c r="E466" s="9">
        <v>176670.39</v>
      </c>
      <c r="F466" s="30"/>
      <c r="G466" s="29"/>
      <c r="H466" s="31"/>
    </row>
    <row r="467" spans="1:8" ht="15.75" x14ac:dyDescent="0.25">
      <c r="A467" s="7" t="s">
        <v>436</v>
      </c>
      <c r="B467" s="6">
        <v>44251</v>
      </c>
      <c r="C467" s="7" t="s">
        <v>434</v>
      </c>
      <c r="D467" s="7" t="s">
        <v>437</v>
      </c>
      <c r="E467" s="9">
        <v>176670.39</v>
      </c>
      <c r="F467" s="30"/>
      <c r="G467" s="29"/>
      <c r="H467" s="29"/>
    </row>
    <row r="468" spans="1:8" ht="15.75" x14ac:dyDescent="0.25">
      <c r="A468" s="7" t="s">
        <v>28</v>
      </c>
      <c r="B468" s="6">
        <v>44270</v>
      </c>
      <c r="C468" s="7" t="s">
        <v>348</v>
      </c>
      <c r="D468" s="7" t="s">
        <v>333</v>
      </c>
      <c r="E468" s="9">
        <v>3940835.97</v>
      </c>
      <c r="F468" s="30"/>
      <c r="G468" s="29"/>
      <c r="H468" s="31"/>
    </row>
    <row r="469" spans="1:8" ht="15.75" x14ac:dyDescent="0.25">
      <c r="A469" s="5" t="s">
        <v>28</v>
      </c>
      <c r="B469" s="6">
        <v>44028</v>
      </c>
      <c r="C469" s="7" t="s">
        <v>29</v>
      </c>
      <c r="D469" s="8" t="s">
        <v>30</v>
      </c>
      <c r="E469" s="9">
        <v>136468</v>
      </c>
      <c r="F469" s="30"/>
      <c r="G469" s="29"/>
      <c r="H469" s="31"/>
    </row>
    <row r="470" spans="1:8" ht="15.75" x14ac:dyDescent="0.25">
      <c r="A470" s="5" t="s">
        <v>31</v>
      </c>
      <c r="B470" s="6">
        <v>44028</v>
      </c>
      <c r="C470" s="7" t="s">
        <v>29</v>
      </c>
      <c r="D470" s="8" t="s">
        <v>30</v>
      </c>
      <c r="E470" s="9">
        <v>142610</v>
      </c>
      <c r="F470" s="30"/>
      <c r="G470" s="29"/>
      <c r="H470" s="31"/>
    </row>
    <row r="471" spans="1:8" ht="15.75" x14ac:dyDescent="0.25">
      <c r="A471" s="7" t="s">
        <v>88</v>
      </c>
      <c r="B471" s="6">
        <v>44176</v>
      </c>
      <c r="C471" s="7" t="s">
        <v>29</v>
      </c>
      <c r="D471" s="7" t="s">
        <v>89</v>
      </c>
      <c r="E471" s="9">
        <v>98070</v>
      </c>
      <c r="F471" s="30"/>
      <c r="G471" s="29"/>
      <c r="H471" s="31"/>
    </row>
    <row r="472" spans="1:8" ht="15.75" x14ac:dyDescent="0.25">
      <c r="A472" s="7" t="s">
        <v>315</v>
      </c>
      <c r="B472" s="6">
        <v>44263</v>
      </c>
      <c r="C472" s="7" t="s">
        <v>29</v>
      </c>
      <c r="D472" s="7" t="s">
        <v>81</v>
      </c>
      <c r="E472" s="9">
        <v>8987548.3200000003</v>
      </c>
      <c r="F472" s="30"/>
      <c r="G472" s="29"/>
      <c r="H472" s="31"/>
    </row>
    <row r="473" spans="1:8" ht="15.75" x14ac:dyDescent="0.25">
      <c r="A473" s="7" t="s">
        <v>314</v>
      </c>
      <c r="B473" s="6">
        <v>44270</v>
      </c>
      <c r="C473" s="7" t="s">
        <v>29</v>
      </c>
      <c r="D473" s="7" t="s">
        <v>81</v>
      </c>
      <c r="E473" s="9">
        <v>9019805.6500000004</v>
      </c>
      <c r="F473" s="30"/>
      <c r="G473" s="29"/>
      <c r="H473" s="31"/>
    </row>
    <row r="474" spans="1:8" ht="15.75" x14ac:dyDescent="0.25">
      <c r="A474" s="7" t="s">
        <v>493</v>
      </c>
      <c r="B474" s="6">
        <v>44274</v>
      </c>
      <c r="C474" s="7" t="s">
        <v>29</v>
      </c>
      <c r="D474" s="7" t="s">
        <v>494</v>
      </c>
      <c r="E474" s="9">
        <v>7028104.2800000003</v>
      </c>
      <c r="F474" s="30"/>
      <c r="G474" s="29"/>
      <c r="H474" s="31"/>
    </row>
    <row r="475" spans="1:8" ht="15.75" x14ac:dyDescent="0.25">
      <c r="A475" s="5" t="s">
        <v>32</v>
      </c>
      <c r="B475" s="6">
        <v>43634</v>
      </c>
      <c r="C475" s="7" t="s">
        <v>33</v>
      </c>
      <c r="D475" s="8" t="s">
        <v>34</v>
      </c>
      <c r="E475" s="9">
        <v>98105.29</v>
      </c>
      <c r="F475" s="30"/>
      <c r="G475" s="29"/>
      <c r="H475" s="29"/>
    </row>
    <row r="476" spans="1:8" ht="15.75" x14ac:dyDescent="0.25">
      <c r="A476" s="7" t="s">
        <v>307</v>
      </c>
      <c r="B476" s="6">
        <v>44151</v>
      </c>
      <c r="C476" s="7" t="s">
        <v>308</v>
      </c>
      <c r="D476" s="7" t="s">
        <v>309</v>
      </c>
      <c r="E476" s="9">
        <f>249534.29*58.6</f>
        <v>14622709.394000001</v>
      </c>
      <c r="F476" s="30"/>
      <c r="G476" s="29"/>
      <c r="H476" s="31"/>
    </row>
    <row r="477" spans="1:8" ht="15.75" x14ac:dyDescent="0.25">
      <c r="A477" s="7" t="s">
        <v>85</v>
      </c>
      <c r="B477" s="6">
        <v>44186</v>
      </c>
      <c r="C477" s="7" t="s">
        <v>86</v>
      </c>
      <c r="D477" s="7" t="s">
        <v>87</v>
      </c>
      <c r="E477" s="9">
        <v>863833.66</v>
      </c>
      <c r="F477" s="30"/>
      <c r="G477" s="29"/>
      <c r="H477" s="31"/>
    </row>
    <row r="478" spans="1:8" ht="15.75" x14ac:dyDescent="0.25">
      <c r="A478" s="7" t="s">
        <v>1405</v>
      </c>
      <c r="B478" s="6">
        <v>44244</v>
      </c>
      <c r="C478" s="7" t="s">
        <v>228</v>
      </c>
      <c r="D478" s="7" t="s">
        <v>231</v>
      </c>
      <c r="E478" s="9">
        <v>1462374</v>
      </c>
      <c r="F478" s="30"/>
      <c r="G478" s="29"/>
      <c r="H478" s="31"/>
    </row>
    <row r="479" spans="1:8" ht="15.75" x14ac:dyDescent="0.25">
      <c r="A479" s="7" t="s">
        <v>1406</v>
      </c>
      <c r="B479" s="6">
        <v>44244</v>
      </c>
      <c r="C479" s="7" t="s">
        <v>228</v>
      </c>
      <c r="D479" s="7" t="s">
        <v>231</v>
      </c>
      <c r="E479" s="9">
        <v>731187</v>
      </c>
      <c r="F479" s="30"/>
      <c r="G479" s="29"/>
      <c r="H479" s="31"/>
    </row>
    <row r="480" spans="1:8" ht="15.75" x14ac:dyDescent="0.25">
      <c r="A480" s="7" t="s">
        <v>1407</v>
      </c>
      <c r="B480" s="6">
        <v>44244</v>
      </c>
      <c r="C480" s="7" t="s">
        <v>228</v>
      </c>
      <c r="D480" s="7" t="s">
        <v>231</v>
      </c>
      <c r="E480" s="9">
        <v>1462374</v>
      </c>
      <c r="F480" s="30"/>
      <c r="G480" s="29"/>
      <c r="H480" s="31"/>
    </row>
    <row r="481" spans="1:8" ht="15.75" x14ac:dyDescent="0.25">
      <c r="A481" s="7" t="s">
        <v>1408</v>
      </c>
      <c r="B481" s="6">
        <v>44244</v>
      </c>
      <c r="C481" s="7" t="str">
        <f>+C480</f>
        <v>DRONENA</v>
      </c>
      <c r="D481" s="7" t="s">
        <v>231</v>
      </c>
      <c r="E481" s="9">
        <v>731187</v>
      </c>
      <c r="F481" s="30"/>
      <c r="G481" s="29"/>
      <c r="H481" s="31"/>
    </row>
    <row r="482" spans="1:8" ht="15.75" x14ac:dyDescent="0.25">
      <c r="A482" s="7" t="s">
        <v>1409</v>
      </c>
      <c r="B482" s="6">
        <v>44244</v>
      </c>
      <c r="C482" s="7" t="str">
        <f>+C481</f>
        <v>DRONENA</v>
      </c>
      <c r="D482" s="7" t="s">
        <v>231</v>
      </c>
      <c r="E482" s="9">
        <v>731187</v>
      </c>
      <c r="F482" s="30"/>
      <c r="G482" s="29"/>
      <c r="H482" s="31"/>
    </row>
    <row r="483" spans="1:8" ht="15.75" x14ac:dyDescent="0.25">
      <c r="A483" s="7" t="s">
        <v>1410</v>
      </c>
      <c r="B483" s="6">
        <v>44244</v>
      </c>
      <c r="C483" s="7" t="str">
        <f>+C482</f>
        <v>DRONENA</v>
      </c>
      <c r="D483" s="7" t="s">
        <v>231</v>
      </c>
      <c r="E483" s="9">
        <v>731187</v>
      </c>
      <c r="F483" s="30"/>
      <c r="G483" s="29"/>
      <c r="H483" s="31"/>
    </row>
    <row r="484" spans="1:8" ht="15.75" x14ac:dyDescent="0.25">
      <c r="A484" s="7" t="s">
        <v>1411</v>
      </c>
      <c r="B484" s="6">
        <v>44244</v>
      </c>
      <c r="C484" s="7" t="s">
        <v>228</v>
      </c>
      <c r="D484" s="7" t="s">
        <v>231</v>
      </c>
      <c r="E484" s="9">
        <v>731187</v>
      </c>
      <c r="F484" s="30"/>
      <c r="G484" s="29"/>
      <c r="H484" s="31"/>
    </row>
    <row r="485" spans="1:8" ht="15.75" x14ac:dyDescent="0.25">
      <c r="A485" s="7" t="s">
        <v>1412</v>
      </c>
      <c r="B485" s="6">
        <v>44244</v>
      </c>
      <c r="C485" s="7" t="str">
        <f>+C484</f>
        <v>DRONENA</v>
      </c>
      <c r="D485" s="7" t="str">
        <f>+D484</f>
        <v>MAQUINA ANESTESIA DE DOS GAS</v>
      </c>
      <c r="E485" s="9">
        <v>731187</v>
      </c>
      <c r="F485" s="30"/>
      <c r="G485" s="29"/>
      <c r="H485" s="31"/>
    </row>
    <row r="486" spans="1:8" ht="15.75" x14ac:dyDescent="0.25">
      <c r="A486" s="7" t="s">
        <v>855</v>
      </c>
      <c r="B486" s="6">
        <v>44244</v>
      </c>
      <c r="C486" s="7" t="s">
        <v>228</v>
      </c>
      <c r="D486" s="7" t="s">
        <v>229</v>
      </c>
      <c r="E486" s="9">
        <v>116959.83</v>
      </c>
      <c r="F486" s="30"/>
      <c r="G486" s="29"/>
      <c r="H486" s="31"/>
    </row>
    <row r="487" spans="1:8" ht="15.75" x14ac:dyDescent="0.25">
      <c r="A487" s="7" t="s">
        <v>1413</v>
      </c>
      <c r="B487" s="6">
        <v>44244</v>
      </c>
      <c r="C487" s="7" t="str">
        <f>+C486</f>
        <v>DRONENA</v>
      </c>
      <c r="D487" s="7" t="s">
        <v>229</v>
      </c>
      <c r="E487" s="9">
        <v>116959.83</v>
      </c>
      <c r="F487" s="30"/>
      <c r="G487" s="29"/>
      <c r="H487" s="31"/>
    </row>
    <row r="488" spans="1:8" ht="15.75" x14ac:dyDescent="0.25">
      <c r="A488" s="7" t="s">
        <v>1414</v>
      </c>
      <c r="B488" s="6">
        <v>44244</v>
      </c>
      <c r="C488" s="7" t="str">
        <f>+C487</f>
        <v>DRONENA</v>
      </c>
      <c r="D488" s="7" t="s">
        <v>229</v>
      </c>
      <c r="E488" s="9">
        <v>116959.83</v>
      </c>
      <c r="F488" s="30"/>
      <c r="G488" s="29"/>
      <c r="H488" s="31"/>
    </row>
    <row r="489" spans="1:8" ht="15.75" x14ac:dyDescent="0.25">
      <c r="A489" s="7" t="s">
        <v>1415</v>
      </c>
      <c r="B489" s="6">
        <v>44244</v>
      </c>
      <c r="C489" s="7" t="str">
        <f>+C488</f>
        <v>DRONENA</v>
      </c>
      <c r="D489" s="7" t="s">
        <v>229</v>
      </c>
      <c r="E489" s="9">
        <v>116959.83</v>
      </c>
      <c r="F489" s="30"/>
      <c r="G489" s="29"/>
      <c r="H489" s="31"/>
    </row>
    <row r="490" spans="1:8" ht="15.75" x14ac:dyDescent="0.25">
      <c r="A490" s="7" t="s">
        <v>1416</v>
      </c>
      <c r="B490" s="6">
        <v>44244</v>
      </c>
      <c r="C490" s="7" t="str">
        <f>+C489</f>
        <v>DRONENA</v>
      </c>
      <c r="D490" s="7" t="s">
        <v>229</v>
      </c>
      <c r="E490" s="9">
        <v>116959.83</v>
      </c>
      <c r="F490" s="30"/>
      <c r="G490" s="29"/>
      <c r="H490" s="31"/>
    </row>
    <row r="491" spans="1:8" ht="15.75" x14ac:dyDescent="0.25">
      <c r="A491" s="7" t="s">
        <v>1417</v>
      </c>
      <c r="B491" s="6">
        <v>44244</v>
      </c>
      <c r="C491" s="7" t="str">
        <f>+C490</f>
        <v>DRONENA</v>
      </c>
      <c r="D491" s="7" t="s">
        <v>229</v>
      </c>
      <c r="E491" s="9">
        <v>116959.83</v>
      </c>
      <c r="F491" s="30"/>
      <c r="G491" s="29"/>
      <c r="H491" s="31"/>
    </row>
    <row r="492" spans="1:8" ht="15.75" x14ac:dyDescent="0.25">
      <c r="A492" s="7" t="s">
        <v>353</v>
      </c>
      <c r="B492" s="6">
        <v>44265</v>
      </c>
      <c r="C492" s="7" t="s">
        <v>228</v>
      </c>
      <c r="D492" s="7" t="s">
        <v>350</v>
      </c>
      <c r="E492" s="9">
        <v>2193561</v>
      </c>
      <c r="F492" s="30"/>
      <c r="G492" s="29"/>
      <c r="H492" s="31"/>
    </row>
    <row r="493" spans="1:8" ht="15.75" x14ac:dyDescent="0.25">
      <c r="A493" s="7" t="s">
        <v>351</v>
      </c>
      <c r="B493" s="6">
        <v>44265</v>
      </c>
      <c r="C493" s="7" t="s">
        <v>228</v>
      </c>
      <c r="D493" s="7" t="s">
        <v>352</v>
      </c>
      <c r="E493" s="9">
        <v>116959.83</v>
      </c>
      <c r="F493" s="30"/>
      <c r="G493" s="29"/>
      <c r="H493" s="31"/>
    </row>
    <row r="494" spans="1:8" ht="15.75" x14ac:dyDescent="0.25">
      <c r="A494" s="7" t="s">
        <v>349</v>
      </c>
      <c r="B494" s="6">
        <v>44267</v>
      </c>
      <c r="C494" s="7" t="s">
        <v>228</v>
      </c>
      <c r="D494" s="7" t="s">
        <v>350</v>
      </c>
      <c r="E494" s="9">
        <v>731187</v>
      </c>
      <c r="F494" s="30"/>
      <c r="G494" s="29"/>
      <c r="H494" s="31"/>
    </row>
    <row r="495" spans="1:8" ht="15.75" x14ac:dyDescent="0.25">
      <c r="A495" s="7" t="s">
        <v>235</v>
      </c>
      <c r="B495" s="6">
        <v>44244</v>
      </c>
      <c r="C495" s="7" t="s">
        <v>228</v>
      </c>
      <c r="D495" s="7" t="s">
        <v>231</v>
      </c>
      <c r="E495" s="9">
        <v>2193561</v>
      </c>
      <c r="F495" s="30"/>
      <c r="G495" s="29"/>
      <c r="H495" s="31"/>
    </row>
    <row r="496" spans="1:8" ht="15.75" x14ac:dyDescent="0.25">
      <c r="A496" s="7" t="s">
        <v>236</v>
      </c>
      <c r="B496" s="6">
        <v>44244</v>
      </c>
      <c r="C496" s="7" t="str">
        <f>+C495</f>
        <v>DRONENA</v>
      </c>
      <c r="D496" s="7" t="str">
        <f>+D495</f>
        <v>MAQUINA ANESTESIA DE DOS GAS</v>
      </c>
      <c r="E496" s="9">
        <v>731187</v>
      </c>
      <c r="F496" s="30"/>
      <c r="G496" s="29"/>
      <c r="H496" s="31"/>
    </row>
    <row r="497" spans="1:8" ht="15.75" x14ac:dyDescent="0.25">
      <c r="A497" s="5" t="s">
        <v>38</v>
      </c>
      <c r="B497" s="6">
        <v>43753</v>
      </c>
      <c r="C497" s="7" t="s">
        <v>36</v>
      </c>
      <c r="D497" s="8" t="s">
        <v>39</v>
      </c>
      <c r="E497" s="9">
        <v>4261.8999999999996</v>
      </c>
      <c r="F497" s="30"/>
      <c r="G497" s="29"/>
      <c r="H497" s="31"/>
    </row>
    <row r="498" spans="1:8" ht="15.75" x14ac:dyDescent="0.25">
      <c r="A498" s="5" t="s">
        <v>38</v>
      </c>
      <c r="B498" s="6">
        <v>43753</v>
      </c>
      <c r="C498" s="7" t="s">
        <v>36</v>
      </c>
      <c r="D498" s="8" t="s">
        <v>40</v>
      </c>
      <c r="E498" s="9">
        <v>200471.94</v>
      </c>
      <c r="F498" s="30"/>
      <c r="G498" s="29"/>
      <c r="H498" s="31"/>
    </row>
    <row r="499" spans="1:8" ht="15.75" x14ac:dyDescent="0.25">
      <c r="A499" s="5" t="s">
        <v>35</v>
      </c>
      <c r="B499" s="6">
        <v>43753</v>
      </c>
      <c r="C499" s="7" t="s">
        <v>36</v>
      </c>
      <c r="D499" s="8" t="s">
        <v>37</v>
      </c>
      <c r="E499" s="9">
        <v>32427.7</v>
      </c>
      <c r="F499" s="30"/>
      <c r="G499" s="29"/>
      <c r="H499" s="31"/>
    </row>
    <row r="500" spans="1:8" ht="15.75" x14ac:dyDescent="0.25">
      <c r="A500" s="5" t="s">
        <v>44</v>
      </c>
      <c r="B500" s="6">
        <v>43784</v>
      </c>
      <c r="C500" s="7" t="s">
        <v>36</v>
      </c>
      <c r="D500" s="8" t="s">
        <v>39</v>
      </c>
      <c r="E500" s="9">
        <v>3349.95</v>
      </c>
      <c r="F500" s="30"/>
      <c r="G500" s="29"/>
      <c r="H500" s="31"/>
    </row>
    <row r="501" spans="1:8" ht="15.75" x14ac:dyDescent="0.25">
      <c r="A501" s="5" t="s">
        <v>43</v>
      </c>
      <c r="B501" s="6">
        <v>43784</v>
      </c>
      <c r="C501" s="7" t="s">
        <v>36</v>
      </c>
      <c r="D501" s="8" t="s">
        <v>40</v>
      </c>
      <c r="E501" s="9">
        <v>56789.71</v>
      </c>
      <c r="F501" s="30"/>
      <c r="G501" s="29"/>
      <c r="H501" s="31"/>
    </row>
    <row r="502" spans="1:8" ht="15.75" x14ac:dyDescent="0.25">
      <c r="A502" s="5" t="s">
        <v>41</v>
      </c>
      <c r="B502" s="6">
        <v>43784</v>
      </c>
      <c r="C502" s="7" t="s">
        <v>36</v>
      </c>
      <c r="D502" s="8" t="s">
        <v>42</v>
      </c>
      <c r="E502" s="9">
        <v>225.4</v>
      </c>
      <c r="F502" s="30"/>
      <c r="G502" s="29"/>
      <c r="H502" s="31"/>
    </row>
    <row r="503" spans="1:8" ht="15.75" x14ac:dyDescent="0.25">
      <c r="A503" s="5" t="s">
        <v>45</v>
      </c>
      <c r="B503" s="6">
        <v>43784</v>
      </c>
      <c r="C503" s="7" t="s">
        <v>36</v>
      </c>
      <c r="D503" s="8" t="s">
        <v>37</v>
      </c>
      <c r="E503" s="9">
        <v>4934.6499999999996</v>
      </c>
      <c r="F503" s="30"/>
      <c r="G503" s="29"/>
      <c r="H503" s="31"/>
    </row>
    <row r="504" spans="1:8" ht="15.75" x14ac:dyDescent="0.25">
      <c r="A504" s="5" t="s">
        <v>46</v>
      </c>
      <c r="B504" s="6">
        <v>43815</v>
      </c>
      <c r="C504" s="7" t="s">
        <v>36</v>
      </c>
      <c r="D504" s="8" t="s">
        <v>47</v>
      </c>
      <c r="E504" s="9">
        <v>50316.66</v>
      </c>
      <c r="F504" s="30"/>
      <c r="G504" s="29"/>
      <c r="H504" s="31"/>
    </row>
    <row r="505" spans="1:8" ht="15.75" x14ac:dyDescent="0.25">
      <c r="A505" s="5" t="s">
        <v>49</v>
      </c>
      <c r="B505" s="6">
        <v>43815</v>
      </c>
      <c r="C505" s="7" t="s">
        <v>36</v>
      </c>
      <c r="D505" s="8" t="s">
        <v>42</v>
      </c>
      <c r="E505" s="9">
        <v>225.4</v>
      </c>
      <c r="F505" s="30"/>
      <c r="G505" s="29"/>
      <c r="H505" s="31"/>
    </row>
    <row r="506" spans="1:8" ht="15.75" x14ac:dyDescent="0.25">
      <c r="A506" s="5" t="s">
        <v>49</v>
      </c>
      <c r="B506" s="6">
        <v>43815</v>
      </c>
      <c r="C506" s="7" t="s">
        <v>36</v>
      </c>
      <c r="D506" s="8" t="s">
        <v>39</v>
      </c>
      <c r="E506" s="9">
        <v>3469.55</v>
      </c>
      <c r="F506" s="30"/>
      <c r="G506" s="29"/>
      <c r="H506" s="31"/>
    </row>
    <row r="507" spans="1:8" ht="15.75" x14ac:dyDescent="0.25">
      <c r="A507" s="5" t="s">
        <v>48</v>
      </c>
      <c r="B507" s="6">
        <v>43815</v>
      </c>
      <c r="C507" s="7" t="s">
        <v>36</v>
      </c>
      <c r="D507" s="8" t="s">
        <v>37</v>
      </c>
      <c r="E507" s="9">
        <v>4919.7</v>
      </c>
      <c r="F507" s="30"/>
      <c r="G507" s="29"/>
      <c r="H507" s="31"/>
    </row>
    <row r="508" spans="1:8" ht="15.75" x14ac:dyDescent="0.25">
      <c r="A508" s="7" t="s">
        <v>354</v>
      </c>
      <c r="B508" s="6">
        <v>44253</v>
      </c>
      <c r="C508" s="7" t="s">
        <v>355</v>
      </c>
      <c r="D508" s="7" t="s">
        <v>254</v>
      </c>
      <c r="E508" s="9">
        <v>19060.75</v>
      </c>
      <c r="F508" s="30"/>
      <c r="G508" s="29"/>
      <c r="H508" s="31"/>
    </row>
    <row r="509" spans="1:8" ht="15.75" x14ac:dyDescent="0.25">
      <c r="A509" s="7" t="s">
        <v>322</v>
      </c>
      <c r="B509" s="6">
        <v>44253</v>
      </c>
      <c r="C509" s="7" t="s">
        <v>355</v>
      </c>
      <c r="D509" s="7" t="s">
        <v>254</v>
      </c>
      <c r="E509" s="9">
        <v>17766.650000000001</v>
      </c>
      <c r="F509" s="30"/>
      <c r="G509" s="29"/>
      <c r="H509" s="31"/>
    </row>
    <row r="510" spans="1:8" ht="15.75" x14ac:dyDescent="0.25">
      <c r="A510" s="7" t="s">
        <v>356</v>
      </c>
      <c r="B510" s="6">
        <v>44253</v>
      </c>
      <c r="C510" s="7" t="s">
        <v>355</v>
      </c>
      <c r="D510" s="7" t="s">
        <v>254</v>
      </c>
      <c r="E510" s="9">
        <v>39118.51</v>
      </c>
      <c r="F510" s="30"/>
      <c r="G510" s="29"/>
      <c r="H510" s="31"/>
    </row>
    <row r="511" spans="1:8" ht="15.75" x14ac:dyDescent="0.25">
      <c r="A511" s="7" t="s">
        <v>357</v>
      </c>
      <c r="B511" s="6">
        <v>44253</v>
      </c>
      <c r="C511" s="7" t="s">
        <v>355</v>
      </c>
      <c r="D511" s="7" t="s">
        <v>254</v>
      </c>
      <c r="E511" s="9">
        <v>87281.06</v>
      </c>
      <c r="F511" s="30"/>
      <c r="G511" s="29"/>
      <c r="H511" s="31"/>
    </row>
    <row r="512" spans="1:8" ht="15.75" x14ac:dyDescent="0.25">
      <c r="A512" s="7" t="s">
        <v>358</v>
      </c>
      <c r="B512" s="6">
        <v>44253</v>
      </c>
      <c r="C512" s="7" t="s">
        <v>355</v>
      </c>
      <c r="D512" s="7" t="s">
        <v>254</v>
      </c>
      <c r="E512" s="9">
        <v>99140.3</v>
      </c>
      <c r="F512" s="30"/>
      <c r="G512" s="29"/>
      <c r="H512" s="31"/>
    </row>
    <row r="513" spans="1:8" ht="15.75" x14ac:dyDescent="0.25">
      <c r="A513" s="7" t="s">
        <v>324</v>
      </c>
      <c r="B513" s="6">
        <v>44253</v>
      </c>
      <c r="C513" s="7" t="s">
        <v>355</v>
      </c>
      <c r="D513" s="7" t="s">
        <v>254</v>
      </c>
      <c r="E513" s="9">
        <v>51987.55</v>
      </c>
      <c r="F513" s="30"/>
      <c r="G513" s="29"/>
      <c r="H513" s="31"/>
    </row>
    <row r="514" spans="1:8" ht="15.75" x14ac:dyDescent="0.25">
      <c r="A514" s="7" t="s">
        <v>359</v>
      </c>
      <c r="B514" s="6">
        <v>44253</v>
      </c>
      <c r="C514" s="7" t="s">
        <v>355</v>
      </c>
      <c r="D514" s="7" t="s">
        <v>254</v>
      </c>
      <c r="E514" s="9">
        <v>33008.879999999997</v>
      </c>
      <c r="F514" s="30"/>
      <c r="G514" s="29"/>
      <c r="H514" s="31"/>
    </row>
    <row r="515" spans="1:8" ht="15.75" x14ac:dyDescent="0.25">
      <c r="A515" s="7" t="s">
        <v>360</v>
      </c>
      <c r="B515" s="6">
        <v>44253</v>
      </c>
      <c r="C515" s="7" t="s">
        <v>355</v>
      </c>
      <c r="D515" s="7" t="s">
        <v>254</v>
      </c>
      <c r="E515" s="9">
        <v>35049.65</v>
      </c>
      <c r="F515" s="30"/>
      <c r="G515" s="29"/>
      <c r="H515" s="31"/>
    </row>
    <row r="516" spans="1:8" ht="15.75" x14ac:dyDescent="0.25">
      <c r="A516" s="7" t="s">
        <v>361</v>
      </c>
      <c r="B516" s="6">
        <v>44253</v>
      </c>
      <c r="C516" s="7" t="s">
        <v>355</v>
      </c>
      <c r="D516" s="7" t="s">
        <v>254</v>
      </c>
      <c r="E516" s="9">
        <v>5746.96</v>
      </c>
      <c r="F516" s="30"/>
      <c r="G516" s="29"/>
      <c r="H516" s="31"/>
    </row>
    <row r="517" spans="1:8" ht="15.75" x14ac:dyDescent="0.25">
      <c r="A517" s="7" t="s">
        <v>362</v>
      </c>
      <c r="B517" s="6">
        <v>44253</v>
      </c>
      <c r="C517" s="7" t="s">
        <v>355</v>
      </c>
      <c r="D517" s="7" t="s">
        <v>254</v>
      </c>
      <c r="E517" s="9">
        <v>22960.34</v>
      </c>
      <c r="F517" s="30"/>
      <c r="G517" s="29"/>
      <c r="H517" s="31"/>
    </row>
    <row r="518" spans="1:8" ht="15.75" x14ac:dyDescent="0.25">
      <c r="A518" s="7" t="s">
        <v>363</v>
      </c>
      <c r="B518" s="6">
        <v>44253</v>
      </c>
      <c r="C518" s="7" t="s">
        <v>355</v>
      </c>
      <c r="D518" s="7" t="s">
        <v>254</v>
      </c>
      <c r="E518" s="9">
        <v>23475.279999999999</v>
      </c>
      <c r="F518" s="30"/>
      <c r="G518" s="29"/>
      <c r="H518" s="31"/>
    </row>
    <row r="519" spans="1:8" ht="15.75" x14ac:dyDescent="0.25">
      <c r="A519" s="7" t="s">
        <v>365</v>
      </c>
      <c r="B519" s="6">
        <v>44253</v>
      </c>
      <c r="C519" s="7" t="s">
        <v>355</v>
      </c>
      <c r="D519" s="7" t="s">
        <v>254</v>
      </c>
      <c r="E519" s="9">
        <v>3430.85</v>
      </c>
      <c r="F519" s="30"/>
      <c r="G519" s="29"/>
      <c r="H519" s="31"/>
    </row>
    <row r="520" spans="1:8" ht="15.75" x14ac:dyDescent="0.25">
      <c r="A520" s="7" t="s">
        <v>364</v>
      </c>
      <c r="B520" s="6">
        <v>44253</v>
      </c>
      <c r="C520" s="7" t="s">
        <v>355</v>
      </c>
      <c r="D520" s="7" t="s">
        <v>254</v>
      </c>
      <c r="E520" s="9">
        <v>48177.04</v>
      </c>
      <c r="F520" s="30"/>
      <c r="G520" s="29"/>
      <c r="H520" s="31"/>
    </row>
    <row r="521" spans="1:8" ht="15.75" x14ac:dyDescent="0.25">
      <c r="A521" s="7" t="s">
        <v>366</v>
      </c>
      <c r="B521" s="6">
        <v>44253</v>
      </c>
      <c r="C521" s="7" t="s">
        <v>355</v>
      </c>
      <c r="D521" s="7" t="s">
        <v>254</v>
      </c>
      <c r="E521" s="9">
        <v>22507.56</v>
      </c>
      <c r="F521" s="30"/>
      <c r="G521" s="29"/>
      <c r="H521" s="31"/>
    </row>
    <row r="522" spans="1:8" ht="15.75" x14ac:dyDescent="0.25">
      <c r="A522" s="7" t="s">
        <v>367</v>
      </c>
      <c r="B522" s="6">
        <v>44253</v>
      </c>
      <c r="C522" s="7" t="s">
        <v>355</v>
      </c>
      <c r="D522" s="7" t="s">
        <v>254</v>
      </c>
      <c r="E522" s="9">
        <v>80038.63</v>
      </c>
      <c r="F522" s="30"/>
      <c r="G522" s="29"/>
      <c r="H522" s="31"/>
    </row>
    <row r="523" spans="1:8" ht="15.75" x14ac:dyDescent="0.25">
      <c r="A523" s="7" t="s">
        <v>368</v>
      </c>
      <c r="B523" s="6">
        <v>44253</v>
      </c>
      <c r="C523" s="7" t="s">
        <v>355</v>
      </c>
      <c r="D523" s="7" t="s">
        <v>254</v>
      </c>
      <c r="E523" s="9">
        <v>24423.21</v>
      </c>
      <c r="F523" s="30"/>
      <c r="G523" s="29"/>
      <c r="H523" s="31"/>
    </row>
    <row r="524" spans="1:8" ht="15.75" x14ac:dyDescent="0.25">
      <c r="A524" s="7" t="s">
        <v>369</v>
      </c>
      <c r="B524" s="6">
        <v>44253</v>
      </c>
      <c r="C524" s="7" t="s">
        <v>355</v>
      </c>
      <c r="D524" s="7" t="s">
        <v>254</v>
      </c>
      <c r="E524" s="9">
        <v>13940.02</v>
      </c>
      <c r="F524" s="30"/>
      <c r="G524" s="29"/>
      <c r="H524" s="31"/>
    </row>
    <row r="525" spans="1:8" ht="15.75" x14ac:dyDescent="0.25">
      <c r="A525" s="7" t="s">
        <v>370</v>
      </c>
      <c r="B525" s="6">
        <v>44253</v>
      </c>
      <c r="C525" s="7" t="s">
        <v>355</v>
      </c>
      <c r="D525" s="7" t="s">
        <v>254</v>
      </c>
      <c r="E525" s="9">
        <v>95483.82</v>
      </c>
      <c r="F525" s="30"/>
      <c r="G525" s="29"/>
      <c r="H525" s="31"/>
    </row>
    <row r="526" spans="1:8" ht="15.75" x14ac:dyDescent="0.25">
      <c r="A526" s="7" t="s">
        <v>371</v>
      </c>
      <c r="B526" s="6">
        <v>44253</v>
      </c>
      <c r="C526" s="7" t="s">
        <v>355</v>
      </c>
      <c r="D526" s="7" t="s">
        <v>254</v>
      </c>
      <c r="E526" s="9">
        <v>40938.65</v>
      </c>
      <c r="F526" s="30"/>
      <c r="G526" s="29"/>
      <c r="H526" s="31"/>
    </row>
    <row r="527" spans="1:8" ht="15.75" x14ac:dyDescent="0.25">
      <c r="A527" s="7" t="s">
        <v>326</v>
      </c>
      <c r="B527" s="6">
        <v>44253</v>
      </c>
      <c r="C527" s="7" t="s">
        <v>355</v>
      </c>
      <c r="D527" s="7" t="s">
        <v>254</v>
      </c>
      <c r="E527" s="9">
        <v>97163.27</v>
      </c>
      <c r="F527" s="30"/>
      <c r="G527" s="29"/>
      <c r="H527" s="31"/>
    </row>
    <row r="528" spans="1:8" ht="15.75" x14ac:dyDescent="0.25">
      <c r="A528" s="7" t="s">
        <v>328</v>
      </c>
      <c r="B528" s="6">
        <v>44253</v>
      </c>
      <c r="C528" s="7" t="s">
        <v>355</v>
      </c>
      <c r="D528" s="7" t="s">
        <v>254</v>
      </c>
      <c r="E528" s="9">
        <v>16685.05</v>
      </c>
      <c r="F528" s="30"/>
      <c r="G528" s="29"/>
      <c r="H528" s="31"/>
    </row>
    <row r="529" spans="1:8" ht="15.75" x14ac:dyDescent="0.25">
      <c r="A529" s="7" t="s">
        <v>372</v>
      </c>
      <c r="B529" s="6">
        <v>44253</v>
      </c>
      <c r="C529" s="7" t="s">
        <v>355</v>
      </c>
      <c r="D529" s="7" t="s">
        <v>254</v>
      </c>
      <c r="E529" s="9">
        <v>12393.42</v>
      </c>
      <c r="F529" s="30"/>
      <c r="G529" s="29"/>
      <c r="H529" s="31"/>
    </row>
    <row r="530" spans="1:8" ht="15.75" x14ac:dyDescent="0.25">
      <c r="A530" s="7" t="s">
        <v>373</v>
      </c>
      <c r="B530" s="6">
        <v>44253</v>
      </c>
      <c r="C530" s="7" t="s">
        <v>355</v>
      </c>
      <c r="D530" s="7" t="s">
        <v>254</v>
      </c>
      <c r="E530" s="9">
        <v>17239.7</v>
      </c>
      <c r="F530" s="30"/>
      <c r="G530" s="29"/>
      <c r="H530" s="31"/>
    </row>
    <row r="531" spans="1:8" ht="15.75" x14ac:dyDescent="0.25">
      <c r="A531" s="7" t="s">
        <v>374</v>
      </c>
      <c r="B531" s="6">
        <v>44253</v>
      </c>
      <c r="C531" s="7" t="s">
        <v>355</v>
      </c>
      <c r="D531" s="7" t="s">
        <v>254</v>
      </c>
      <c r="E531" s="9">
        <v>74054.83</v>
      </c>
      <c r="F531" s="30"/>
      <c r="G531" s="29"/>
      <c r="H531" s="31"/>
    </row>
    <row r="532" spans="1:8" ht="15.75" x14ac:dyDescent="0.25">
      <c r="A532" s="7" t="s">
        <v>375</v>
      </c>
      <c r="B532" s="6">
        <v>44253</v>
      </c>
      <c r="C532" s="7" t="s">
        <v>355</v>
      </c>
      <c r="D532" s="7" t="s">
        <v>254</v>
      </c>
      <c r="E532" s="9">
        <v>85177.29</v>
      </c>
      <c r="F532" s="30"/>
      <c r="G532" s="29"/>
      <c r="H532" s="31"/>
    </row>
    <row r="533" spans="1:8" ht="15.75" x14ac:dyDescent="0.25">
      <c r="A533" s="7" t="s">
        <v>376</v>
      </c>
      <c r="B533" s="6">
        <v>44253</v>
      </c>
      <c r="C533" s="7" t="s">
        <v>355</v>
      </c>
      <c r="D533" s="7" t="s">
        <v>254</v>
      </c>
      <c r="E533" s="9">
        <v>20660.14</v>
      </c>
      <c r="F533" s="30"/>
      <c r="G533" s="29"/>
      <c r="H533" s="31"/>
    </row>
    <row r="534" spans="1:8" ht="15.75" x14ac:dyDescent="0.25">
      <c r="A534" s="7" t="s">
        <v>377</v>
      </c>
      <c r="B534" s="6">
        <v>44253</v>
      </c>
      <c r="C534" s="7" t="s">
        <v>355</v>
      </c>
      <c r="D534" s="7" t="s">
        <v>254</v>
      </c>
      <c r="E534" s="9">
        <v>22589.15</v>
      </c>
      <c r="F534" s="30"/>
      <c r="G534" s="29"/>
      <c r="H534" s="31"/>
    </row>
    <row r="535" spans="1:8" ht="15.75" x14ac:dyDescent="0.25">
      <c r="A535" s="7" t="s">
        <v>378</v>
      </c>
      <c r="B535" s="6">
        <v>44253</v>
      </c>
      <c r="C535" s="7" t="s">
        <v>355</v>
      </c>
      <c r="D535" s="7" t="s">
        <v>254</v>
      </c>
      <c r="E535" s="9">
        <v>197991.49</v>
      </c>
      <c r="F535" s="30"/>
      <c r="G535" s="29"/>
      <c r="H535" s="31"/>
    </row>
    <row r="536" spans="1:8" ht="15.75" x14ac:dyDescent="0.25">
      <c r="A536" s="7" t="s">
        <v>379</v>
      </c>
      <c r="B536" s="6">
        <v>44253</v>
      </c>
      <c r="C536" s="7" t="s">
        <v>355</v>
      </c>
      <c r="D536" s="7" t="s">
        <v>254</v>
      </c>
      <c r="E536" s="9">
        <v>12797.69</v>
      </c>
      <c r="F536" s="30"/>
      <c r="G536" s="29"/>
      <c r="H536" s="31"/>
    </row>
    <row r="537" spans="1:8" ht="15.75" x14ac:dyDescent="0.25">
      <c r="A537" s="7" t="s">
        <v>380</v>
      </c>
      <c r="B537" s="6">
        <v>44253</v>
      </c>
      <c r="C537" s="7" t="s">
        <v>355</v>
      </c>
      <c r="D537" s="7" t="s">
        <v>254</v>
      </c>
      <c r="E537" s="9">
        <v>44679.89</v>
      </c>
      <c r="F537" s="30"/>
      <c r="G537" s="29"/>
      <c r="H537" s="31"/>
    </row>
    <row r="538" spans="1:8" ht="15.75" x14ac:dyDescent="0.25">
      <c r="A538" s="7" t="s">
        <v>381</v>
      </c>
      <c r="B538" s="6">
        <v>44253</v>
      </c>
      <c r="C538" s="7" t="s">
        <v>355</v>
      </c>
      <c r="D538" s="7" t="s">
        <v>254</v>
      </c>
      <c r="E538" s="9">
        <v>50939.75</v>
      </c>
      <c r="F538" s="30"/>
      <c r="G538" s="29"/>
      <c r="H538" s="31"/>
    </row>
    <row r="539" spans="1:8" ht="15.75" x14ac:dyDescent="0.25">
      <c r="A539" s="7" t="s">
        <v>382</v>
      </c>
      <c r="B539" s="6">
        <v>44253</v>
      </c>
      <c r="C539" s="7" t="s">
        <v>355</v>
      </c>
      <c r="D539" s="7" t="s">
        <v>254</v>
      </c>
      <c r="E539" s="9">
        <v>39704.269999999997</v>
      </c>
      <c r="F539" s="30"/>
      <c r="G539" s="29"/>
      <c r="H539" s="31"/>
    </row>
    <row r="540" spans="1:8" ht="15.75" x14ac:dyDescent="0.25">
      <c r="A540" s="7" t="s">
        <v>383</v>
      </c>
      <c r="B540" s="6">
        <v>44253</v>
      </c>
      <c r="C540" s="7" t="s">
        <v>355</v>
      </c>
      <c r="D540" s="7" t="s">
        <v>254</v>
      </c>
      <c r="E540" s="9">
        <v>43105.46</v>
      </c>
      <c r="F540" s="30"/>
      <c r="G540" s="29"/>
      <c r="H540" s="31"/>
    </row>
    <row r="541" spans="1:8" ht="15.75" x14ac:dyDescent="0.25">
      <c r="A541" s="7" t="s">
        <v>518</v>
      </c>
      <c r="B541" s="6">
        <v>44253</v>
      </c>
      <c r="C541" s="7" t="s">
        <v>355</v>
      </c>
      <c r="D541" s="7" t="s">
        <v>254</v>
      </c>
      <c r="E541" s="9">
        <v>23940.66</v>
      </c>
      <c r="F541" s="30"/>
      <c r="G541" s="29"/>
      <c r="H541" s="31"/>
    </row>
    <row r="542" spans="1:8" ht="15.75" x14ac:dyDescent="0.25">
      <c r="A542" s="7" t="s">
        <v>519</v>
      </c>
      <c r="B542" s="6">
        <v>44253</v>
      </c>
      <c r="C542" s="7" t="s">
        <v>355</v>
      </c>
      <c r="D542" s="7" t="s">
        <v>254</v>
      </c>
      <c r="E542" s="9">
        <v>24690.2</v>
      </c>
      <c r="F542" s="30"/>
      <c r="G542" s="29"/>
      <c r="H542" s="31"/>
    </row>
    <row r="543" spans="1:8" ht="15.75" x14ac:dyDescent="0.25">
      <c r="A543" s="7" t="s">
        <v>520</v>
      </c>
      <c r="B543" s="6">
        <v>44253</v>
      </c>
      <c r="C543" s="7" t="s">
        <v>355</v>
      </c>
      <c r="D543" s="7" t="s">
        <v>254</v>
      </c>
      <c r="E543" s="9">
        <v>32587.42</v>
      </c>
      <c r="F543" s="30"/>
      <c r="G543" s="29"/>
      <c r="H543" s="31"/>
    </row>
    <row r="544" spans="1:8" ht="15.75" x14ac:dyDescent="0.25">
      <c r="A544" s="7" t="s">
        <v>521</v>
      </c>
      <c r="B544" s="6">
        <v>44253</v>
      </c>
      <c r="C544" s="7" t="s">
        <v>355</v>
      </c>
      <c r="D544" s="7" t="s">
        <v>254</v>
      </c>
      <c r="E544" s="9">
        <v>21921.16</v>
      </c>
      <c r="F544" s="30"/>
      <c r="G544" s="29"/>
      <c r="H544" s="31"/>
    </row>
    <row r="545" spans="1:8" ht="15.75" x14ac:dyDescent="0.25">
      <c r="A545" s="7" t="s">
        <v>522</v>
      </c>
      <c r="B545" s="6">
        <v>44253</v>
      </c>
      <c r="C545" s="7" t="s">
        <v>355</v>
      </c>
      <c r="D545" s="7" t="s">
        <v>254</v>
      </c>
      <c r="E545" s="9">
        <v>58971.53</v>
      </c>
      <c r="F545" s="30"/>
      <c r="G545" s="29"/>
      <c r="H545" s="31"/>
    </row>
    <row r="546" spans="1:8" ht="15.75" x14ac:dyDescent="0.25">
      <c r="A546" s="7" t="s">
        <v>523</v>
      </c>
      <c r="B546" s="6">
        <v>44253</v>
      </c>
      <c r="C546" s="7" t="s">
        <v>355</v>
      </c>
      <c r="D546" s="7" t="s">
        <v>254</v>
      </c>
      <c r="E546" s="9">
        <v>3968.58</v>
      </c>
      <c r="F546" s="30"/>
      <c r="G546" s="29"/>
      <c r="H546" s="31"/>
    </row>
    <row r="547" spans="1:8" ht="15.75" x14ac:dyDescent="0.25">
      <c r="A547" s="7" t="s">
        <v>524</v>
      </c>
      <c r="B547" s="6">
        <v>44253</v>
      </c>
      <c r="C547" s="7" t="s">
        <v>355</v>
      </c>
      <c r="D547" s="7" t="s">
        <v>254</v>
      </c>
      <c r="E547" s="9">
        <v>3076.83</v>
      </c>
      <c r="F547" s="30"/>
      <c r="G547" s="29"/>
      <c r="H547" s="31"/>
    </row>
    <row r="548" spans="1:8" ht="15.75" x14ac:dyDescent="0.25">
      <c r="A548" s="7" t="s">
        <v>525</v>
      </c>
      <c r="B548" s="6">
        <v>44253</v>
      </c>
      <c r="C548" s="7" t="s">
        <v>355</v>
      </c>
      <c r="D548" s="7" t="s">
        <v>254</v>
      </c>
      <c r="E548" s="9">
        <v>140303.42000000001</v>
      </c>
      <c r="F548" s="30"/>
      <c r="G548" s="29"/>
      <c r="H548" s="31"/>
    </row>
    <row r="549" spans="1:8" ht="15.75" x14ac:dyDescent="0.25">
      <c r="A549" s="7" t="s">
        <v>526</v>
      </c>
      <c r="B549" s="6">
        <v>44253</v>
      </c>
      <c r="C549" s="7" t="s">
        <v>355</v>
      </c>
      <c r="D549" s="7" t="s">
        <v>254</v>
      </c>
      <c r="E549" s="9">
        <v>27849.69</v>
      </c>
      <c r="F549" s="30"/>
      <c r="G549" s="29"/>
      <c r="H549" s="31"/>
    </row>
    <row r="550" spans="1:8" ht="15.75" x14ac:dyDescent="0.25">
      <c r="A550" s="7" t="s">
        <v>527</v>
      </c>
      <c r="B550" s="6">
        <v>44253</v>
      </c>
      <c r="C550" s="7" t="s">
        <v>355</v>
      </c>
      <c r="D550" s="7" t="s">
        <v>254</v>
      </c>
      <c r="E550" s="9">
        <v>20616.650000000001</v>
      </c>
      <c r="F550" s="30"/>
      <c r="G550" s="29"/>
      <c r="H550" s="31"/>
    </row>
    <row r="551" spans="1:8" ht="15.75" x14ac:dyDescent="0.25">
      <c r="A551" s="7" t="s">
        <v>384</v>
      </c>
      <c r="B551" s="6">
        <v>44253</v>
      </c>
      <c r="C551" s="7" t="s">
        <v>355</v>
      </c>
      <c r="D551" s="7" t="s">
        <v>254</v>
      </c>
      <c r="E551" s="9">
        <v>8895.85</v>
      </c>
      <c r="F551" s="30"/>
      <c r="G551" s="29"/>
      <c r="H551" s="31"/>
    </row>
    <row r="552" spans="1:8" ht="15.75" x14ac:dyDescent="0.25">
      <c r="A552" s="7" t="s">
        <v>385</v>
      </c>
      <c r="B552" s="6">
        <v>44253</v>
      </c>
      <c r="C552" s="7" t="s">
        <v>355</v>
      </c>
      <c r="D552" s="7" t="s">
        <v>254</v>
      </c>
      <c r="E552" s="9">
        <v>7810.98</v>
      </c>
      <c r="F552" s="30"/>
      <c r="G552" s="29"/>
      <c r="H552" s="31"/>
    </row>
    <row r="553" spans="1:8" ht="15.75" x14ac:dyDescent="0.25">
      <c r="A553" s="7" t="s">
        <v>386</v>
      </c>
      <c r="B553" s="6">
        <v>44253</v>
      </c>
      <c r="C553" s="7" t="s">
        <v>355</v>
      </c>
      <c r="D553" s="7" t="s">
        <v>254</v>
      </c>
      <c r="E553" s="9">
        <v>15979.3</v>
      </c>
      <c r="F553" s="30"/>
      <c r="G553" s="29"/>
      <c r="H553" s="31"/>
    </row>
    <row r="554" spans="1:8" ht="15.75" x14ac:dyDescent="0.25">
      <c r="A554" s="7" t="s">
        <v>387</v>
      </c>
      <c r="B554" s="6">
        <v>44253</v>
      </c>
      <c r="C554" s="7" t="s">
        <v>355</v>
      </c>
      <c r="D554" s="7" t="s">
        <v>254</v>
      </c>
      <c r="E554" s="9">
        <v>73774.52</v>
      </c>
      <c r="F554" s="30"/>
      <c r="G554" s="29"/>
      <c r="H554" s="31"/>
    </row>
    <row r="555" spans="1:8" ht="15.75" x14ac:dyDescent="0.25">
      <c r="A555" s="7" t="s">
        <v>388</v>
      </c>
      <c r="B555" s="6">
        <v>44253</v>
      </c>
      <c r="C555" s="7" t="s">
        <v>355</v>
      </c>
      <c r="D555" s="7" t="s">
        <v>254</v>
      </c>
      <c r="E555" s="9">
        <v>38849.75</v>
      </c>
      <c r="F555" s="30"/>
      <c r="G555" s="29"/>
      <c r="H555" s="31"/>
    </row>
    <row r="556" spans="1:8" ht="15.75" x14ac:dyDescent="0.25">
      <c r="A556" s="7" t="s">
        <v>745</v>
      </c>
      <c r="B556" s="6">
        <v>44253</v>
      </c>
      <c r="C556" s="7" t="s">
        <v>355</v>
      </c>
      <c r="D556" s="7" t="s">
        <v>254</v>
      </c>
      <c r="E556" s="9">
        <v>8705.7900000000009</v>
      </c>
      <c r="F556" s="30"/>
      <c r="G556" s="29"/>
      <c r="H556" s="31"/>
    </row>
    <row r="557" spans="1:8" ht="15.75" x14ac:dyDescent="0.25">
      <c r="A557" s="7" t="s">
        <v>746</v>
      </c>
      <c r="B557" s="6">
        <v>44253</v>
      </c>
      <c r="C557" s="7" t="s">
        <v>355</v>
      </c>
      <c r="D557" s="7" t="s">
        <v>254</v>
      </c>
      <c r="E557" s="9">
        <v>23133.9</v>
      </c>
      <c r="F557" s="30"/>
      <c r="G557" s="29"/>
      <c r="H557" s="31"/>
    </row>
    <row r="558" spans="1:8" ht="15.75" x14ac:dyDescent="0.25">
      <c r="A558" s="7" t="s">
        <v>747</v>
      </c>
      <c r="B558" s="6">
        <v>44253</v>
      </c>
      <c r="C558" s="7" t="s">
        <v>355</v>
      </c>
      <c r="D558" s="7" t="s">
        <v>254</v>
      </c>
      <c r="E558" s="9">
        <v>11062.5</v>
      </c>
      <c r="F558" s="30"/>
      <c r="G558" s="29"/>
      <c r="H558" s="31"/>
    </row>
    <row r="559" spans="1:8" ht="15.75" x14ac:dyDescent="0.25">
      <c r="A559" s="7" t="s">
        <v>389</v>
      </c>
      <c r="B559" s="6">
        <v>44253</v>
      </c>
      <c r="C559" s="7" t="s">
        <v>355</v>
      </c>
      <c r="D559" s="7" t="s">
        <v>254</v>
      </c>
      <c r="E559" s="9">
        <v>121686.16</v>
      </c>
      <c r="F559" s="30"/>
      <c r="G559" s="29"/>
      <c r="H559" s="31"/>
    </row>
    <row r="560" spans="1:8" ht="15.75" x14ac:dyDescent="0.25">
      <c r="A560" s="7" t="s">
        <v>390</v>
      </c>
      <c r="B560" s="6">
        <v>44253</v>
      </c>
      <c r="C560" s="7" t="s">
        <v>355</v>
      </c>
      <c r="D560" s="7" t="s">
        <v>254</v>
      </c>
      <c r="E560" s="9">
        <v>12964.61</v>
      </c>
      <c r="F560" s="30"/>
      <c r="G560" s="29"/>
      <c r="H560" s="31"/>
    </row>
    <row r="561" spans="1:8" ht="15.75" x14ac:dyDescent="0.25">
      <c r="A561" s="7" t="s">
        <v>391</v>
      </c>
      <c r="B561" s="6">
        <v>44253</v>
      </c>
      <c r="C561" s="7" t="s">
        <v>355</v>
      </c>
      <c r="D561" s="7" t="s">
        <v>254</v>
      </c>
      <c r="E561" s="9">
        <v>22832.82</v>
      </c>
      <c r="F561" s="30"/>
      <c r="G561" s="29"/>
      <c r="H561" s="31"/>
    </row>
    <row r="562" spans="1:8" ht="15.75" x14ac:dyDescent="0.25">
      <c r="A562" s="7" t="s">
        <v>748</v>
      </c>
      <c r="B562" s="6">
        <v>44253</v>
      </c>
      <c r="C562" s="7" t="s">
        <v>355</v>
      </c>
      <c r="D562" s="7" t="s">
        <v>254</v>
      </c>
      <c r="E562" s="9">
        <v>97050.74</v>
      </c>
      <c r="F562" s="30"/>
      <c r="G562" s="29"/>
      <c r="H562" s="31"/>
    </row>
    <row r="563" spans="1:8" ht="15.75" x14ac:dyDescent="0.25">
      <c r="A563" s="7" t="s">
        <v>392</v>
      </c>
      <c r="B563" s="6">
        <v>44253</v>
      </c>
      <c r="C563" s="7" t="s">
        <v>355</v>
      </c>
      <c r="D563" s="7" t="s">
        <v>254</v>
      </c>
      <c r="E563" s="9">
        <v>15706.78</v>
      </c>
      <c r="F563" s="30"/>
      <c r="G563" s="29"/>
      <c r="H563" s="31"/>
    </row>
    <row r="564" spans="1:8" ht="15.75" x14ac:dyDescent="0.25">
      <c r="A564" s="7" t="s">
        <v>393</v>
      </c>
      <c r="B564" s="6">
        <v>44253</v>
      </c>
      <c r="C564" s="7" t="s">
        <v>355</v>
      </c>
      <c r="D564" s="7" t="s">
        <v>254</v>
      </c>
      <c r="E564" s="9">
        <v>76839.16</v>
      </c>
      <c r="F564" s="30"/>
      <c r="G564" s="29"/>
      <c r="H564" s="31"/>
    </row>
    <row r="565" spans="1:8" ht="15.75" x14ac:dyDescent="0.25">
      <c r="A565" s="7" t="s">
        <v>508</v>
      </c>
      <c r="B565" s="6">
        <v>44253</v>
      </c>
      <c r="C565" s="7" t="s">
        <v>355</v>
      </c>
      <c r="D565" s="7" t="s">
        <v>254</v>
      </c>
      <c r="E565" s="9">
        <v>37704.65</v>
      </c>
      <c r="F565" s="30"/>
      <c r="G565" s="29"/>
      <c r="H565" s="29"/>
    </row>
    <row r="566" spans="1:8" ht="15.75" x14ac:dyDescent="0.25">
      <c r="A566" s="7" t="s">
        <v>509</v>
      </c>
      <c r="B566" s="6">
        <v>44253</v>
      </c>
      <c r="C566" s="7" t="s">
        <v>355</v>
      </c>
      <c r="D566" s="7" t="s">
        <v>254</v>
      </c>
      <c r="E566" s="9">
        <v>61776.79</v>
      </c>
      <c r="F566" s="30"/>
      <c r="G566" s="29"/>
      <c r="H566" s="29"/>
    </row>
    <row r="567" spans="1:8" ht="15.75" x14ac:dyDescent="0.25">
      <c r="A567" s="7" t="s">
        <v>510</v>
      </c>
      <c r="B567" s="6">
        <v>44253</v>
      </c>
      <c r="C567" s="7" t="s">
        <v>355</v>
      </c>
      <c r="D567" s="7" t="s">
        <v>254</v>
      </c>
      <c r="E567" s="9">
        <v>33460.43</v>
      </c>
      <c r="F567" s="30"/>
      <c r="G567" s="29"/>
      <c r="H567" s="29"/>
    </row>
    <row r="568" spans="1:8" ht="15.75" x14ac:dyDescent="0.25">
      <c r="A568" s="7" t="s">
        <v>749</v>
      </c>
      <c r="B568" s="6">
        <v>44253</v>
      </c>
      <c r="C568" s="7" t="s">
        <v>355</v>
      </c>
      <c r="D568" s="7" t="s">
        <v>254</v>
      </c>
      <c r="E568" s="9">
        <v>14008.18</v>
      </c>
      <c r="F568" s="30"/>
      <c r="G568" s="29"/>
      <c r="H568" s="31"/>
    </row>
    <row r="569" spans="1:8" ht="15.75" x14ac:dyDescent="0.25">
      <c r="A569" s="7" t="s">
        <v>511</v>
      </c>
      <c r="B569" s="6">
        <v>44253</v>
      </c>
      <c r="C569" s="7" t="s">
        <v>355</v>
      </c>
      <c r="D569" s="7" t="s">
        <v>254</v>
      </c>
      <c r="E569" s="9">
        <v>24168.55</v>
      </c>
      <c r="F569" s="30"/>
      <c r="G569" s="29"/>
      <c r="H569" s="31"/>
    </row>
    <row r="570" spans="1:8" ht="15.75" x14ac:dyDescent="0.25">
      <c r="A570" s="7" t="s">
        <v>512</v>
      </c>
      <c r="B570" s="6">
        <v>44253</v>
      </c>
      <c r="C570" s="7" t="s">
        <v>355</v>
      </c>
      <c r="D570" s="7" t="s">
        <v>254</v>
      </c>
      <c r="E570" s="9">
        <v>34902.92</v>
      </c>
      <c r="F570" s="30"/>
      <c r="G570" s="29"/>
      <c r="H570" s="31"/>
    </row>
    <row r="571" spans="1:8" ht="15.75" x14ac:dyDescent="0.25">
      <c r="A571" s="7" t="s">
        <v>513</v>
      </c>
      <c r="B571" s="6">
        <v>44253</v>
      </c>
      <c r="C571" s="7" t="s">
        <v>355</v>
      </c>
      <c r="D571" s="7" t="s">
        <v>254</v>
      </c>
      <c r="E571" s="9">
        <v>27454.65</v>
      </c>
      <c r="F571" s="30"/>
      <c r="G571" s="29"/>
      <c r="H571" s="31"/>
    </row>
    <row r="572" spans="1:8" ht="15.75" x14ac:dyDescent="0.25">
      <c r="A572" s="7" t="s">
        <v>514</v>
      </c>
      <c r="B572" s="6">
        <v>44253</v>
      </c>
      <c r="C572" s="7" t="s">
        <v>355</v>
      </c>
      <c r="D572" s="7" t="s">
        <v>254</v>
      </c>
      <c r="E572" s="9">
        <v>9773.4699999999993</v>
      </c>
      <c r="F572" s="30"/>
      <c r="G572" s="29"/>
      <c r="H572" s="31"/>
    </row>
    <row r="573" spans="1:8" ht="15.75" x14ac:dyDescent="0.25">
      <c r="A573" s="7" t="s">
        <v>515</v>
      </c>
      <c r="B573" s="6">
        <v>44253</v>
      </c>
      <c r="C573" s="7" t="s">
        <v>355</v>
      </c>
      <c r="D573" s="7" t="s">
        <v>254</v>
      </c>
      <c r="E573" s="9">
        <v>5786.66</v>
      </c>
      <c r="F573" s="30"/>
      <c r="G573" s="29"/>
      <c r="H573" s="29"/>
    </row>
    <row r="574" spans="1:8" ht="15.75" x14ac:dyDescent="0.25">
      <c r="A574" s="7" t="s">
        <v>516</v>
      </c>
      <c r="B574" s="6">
        <v>44253</v>
      </c>
      <c r="C574" s="7" t="s">
        <v>355</v>
      </c>
      <c r="D574" s="7" t="s">
        <v>254</v>
      </c>
      <c r="E574" s="9">
        <v>62108.05</v>
      </c>
      <c r="F574" s="30"/>
      <c r="G574" s="29"/>
      <c r="H574" s="31"/>
    </row>
    <row r="575" spans="1:8" ht="15.75" x14ac:dyDescent="0.25">
      <c r="A575" s="7" t="s">
        <v>517</v>
      </c>
      <c r="B575" s="6">
        <v>44253</v>
      </c>
      <c r="C575" s="7" t="s">
        <v>355</v>
      </c>
      <c r="D575" s="7" t="s">
        <v>254</v>
      </c>
      <c r="E575" s="9">
        <v>18252.599999999999</v>
      </c>
      <c r="F575" s="30"/>
      <c r="G575" s="29"/>
      <c r="H575" s="31"/>
    </row>
    <row r="576" spans="1:8" ht="15.75" x14ac:dyDescent="0.25">
      <c r="A576" s="7" t="s">
        <v>750</v>
      </c>
      <c r="B576" s="6">
        <v>44253</v>
      </c>
      <c r="C576" s="7" t="s">
        <v>355</v>
      </c>
      <c r="D576" s="7" t="s">
        <v>254</v>
      </c>
      <c r="E576" s="9">
        <v>10525.46</v>
      </c>
      <c r="F576" s="30"/>
      <c r="G576" s="29"/>
      <c r="H576" s="31"/>
    </row>
    <row r="577" spans="1:8" ht="15.75" x14ac:dyDescent="0.25">
      <c r="A577" s="7" t="s">
        <v>528</v>
      </c>
      <c r="B577" s="6">
        <v>44253</v>
      </c>
      <c r="C577" s="7" t="s">
        <v>355</v>
      </c>
      <c r="D577" s="7" t="s">
        <v>254</v>
      </c>
      <c r="E577" s="9">
        <v>211518.72</v>
      </c>
      <c r="F577" s="30"/>
      <c r="G577" s="29"/>
      <c r="H577" s="31"/>
    </row>
    <row r="578" spans="1:8" ht="15.75" x14ac:dyDescent="0.25">
      <c r="A578" s="7" t="s">
        <v>751</v>
      </c>
      <c r="B578" s="6">
        <v>44253</v>
      </c>
      <c r="C578" s="7" t="s">
        <v>355</v>
      </c>
      <c r="D578" s="7" t="s">
        <v>254</v>
      </c>
      <c r="E578" s="9">
        <v>9015.7900000000009</v>
      </c>
      <c r="F578" s="30"/>
      <c r="G578" s="29"/>
      <c r="H578" s="31"/>
    </row>
    <row r="579" spans="1:8" ht="15.75" x14ac:dyDescent="0.25">
      <c r="A579" s="7" t="s">
        <v>529</v>
      </c>
      <c r="B579" s="6">
        <v>44253</v>
      </c>
      <c r="C579" s="7" t="s">
        <v>355</v>
      </c>
      <c r="D579" s="7" t="s">
        <v>254</v>
      </c>
      <c r="E579" s="9">
        <v>12880.95</v>
      </c>
      <c r="F579" s="30"/>
      <c r="G579" s="29"/>
      <c r="H579" s="31"/>
    </row>
    <row r="580" spans="1:8" ht="15.75" x14ac:dyDescent="0.25">
      <c r="A580" s="7" t="s">
        <v>530</v>
      </c>
      <c r="B580" s="6">
        <v>44253</v>
      </c>
      <c r="C580" s="7" t="s">
        <v>355</v>
      </c>
      <c r="D580" s="7" t="s">
        <v>254</v>
      </c>
      <c r="E580" s="9">
        <v>72978.87</v>
      </c>
      <c r="F580" s="30"/>
      <c r="G580" s="29"/>
      <c r="H580" s="31"/>
    </row>
    <row r="581" spans="1:8" ht="15.75" x14ac:dyDescent="0.25">
      <c r="A581" s="7" t="s">
        <v>531</v>
      </c>
      <c r="B581" s="6">
        <v>44253</v>
      </c>
      <c r="C581" s="7" t="s">
        <v>355</v>
      </c>
      <c r="D581" s="7" t="s">
        <v>254</v>
      </c>
      <c r="E581" s="9">
        <v>11634.8</v>
      </c>
      <c r="F581" s="30"/>
      <c r="G581" s="29"/>
      <c r="H581" s="31"/>
    </row>
    <row r="582" spans="1:8" ht="15.75" x14ac:dyDescent="0.25">
      <c r="A582" s="7" t="s">
        <v>532</v>
      </c>
      <c r="B582" s="6">
        <v>44253</v>
      </c>
      <c r="C582" s="7" t="s">
        <v>355</v>
      </c>
      <c r="D582" s="7" t="s">
        <v>254</v>
      </c>
      <c r="E582" s="9">
        <v>3733.65</v>
      </c>
      <c r="F582" s="30"/>
      <c r="G582" s="29"/>
      <c r="H582" s="31"/>
    </row>
    <row r="583" spans="1:8" ht="15.75" x14ac:dyDescent="0.25">
      <c r="A583" s="7" t="s">
        <v>533</v>
      </c>
      <c r="B583" s="6">
        <v>44253</v>
      </c>
      <c r="C583" s="7" t="s">
        <v>355</v>
      </c>
      <c r="D583" s="7" t="s">
        <v>254</v>
      </c>
      <c r="E583" s="9">
        <v>148095.48000000001</v>
      </c>
      <c r="F583" s="30"/>
      <c r="G583" s="29"/>
      <c r="H583" s="31"/>
    </row>
    <row r="584" spans="1:8" ht="15.75" x14ac:dyDescent="0.25">
      <c r="A584" s="7" t="s">
        <v>534</v>
      </c>
      <c r="B584" s="6">
        <v>44253</v>
      </c>
      <c r="C584" s="7" t="s">
        <v>355</v>
      </c>
      <c r="D584" s="7" t="s">
        <v>254</v>
      </c>
      <c r="E584" s="9">
        <v>64198.49</v>
      </c>
      <c r="F584" s="30"/>
      <c r="G584" s="29"/>
      <c r="H584" s="31"/>
    </row>
    <row r="585" spans="1:8" ht="15.75" x14ac:dyDescent="0.25">
      <c r="A585" s="7" t="s">
        <v>535</v>
      </c>
      <c r="B585" s="6">
        <v>44253</v>
      </c>
      <c r="C585" s="7" t="s">
        <v>355</v>
      </c>
      <c r="D585" s="7" t="s">
        <v>254</v>
      </c>
      <c r="E585" s="9">
        <v>10033.74</v>
      </c>
      <c r="F585" s="30"/>
      <c r="G585" s="29"/>
      <c r="H585" s="31"/>
    </row>
    <row r="586" spans="1:8" ht="15.75" x14ac:dyDescent="0.25">
      <c r="A586" s="7" t="s">
        <v>536</v>
      </c>
      <c r="B586" s="6">
        <v>44253</v>
      </c>
      <c r="C586" s="7" t="s">
        <v>355</v>
      </c>
      <c r="D586" s="7" t="s">
        <v>254</v>
      </c>
      <c r="E586" s="9">
        <v>59860.39</v>
      </c>
      <c r="F586" s="30"/>
      <c r="G586" s="29"/>
      <c r="H586" s="31"/>
    </row>
    <row r="587" spans="1:8" ht="15.75" x14ac:dyDescent="0.25">
      <c r="A587" s="7" t="s">
        <v>537</v>
      </c>
      <c r="B587" s="6">
        <v>44253</v>
      </c>
      <c r="C587" s="7" t="s">
        <v>355</v>
      </c>
      <c r="D587" s="7" t="s">
        <v>254</v>
      </c>
      <c r="E587" s="9">
        <v>36557.410000000003</v>
      </c>
      <c r="F587" s="30"/>
      <c r="G587" s="29"/>
      <c r="H587" s="31"/>
    </row>
    <row r="588" spans="1:8" ht="15.75" x14ac:dyDescent="0.25">
      <c r="A588" s="7" t="s">
        <v>538</v>
      </c>
      <c r="B588" s="6">
        <v>44253</v>
      </c>
      <c r="C588" s="7" t="s">
        <v>355</v>
      </c>
      <c r="D588" s="7" t="s">
        <v>254</v>
      </c>
      <c r="E588" s="9">
        <v>87870.05</v>
      </c>
      <c r="F588" s="30"/>
      <c r="G588" s="29"/>
      <c r="H588" s="31"/>
    </row>
    <row r="589" spans="1:8" ht="15.75" x14ac:dyDescent="0.25">
      <c r="A589" s="7" t="s">
        <v>539</v>
      </c>
      <c r="B589" s="6">
        <v>44253</v>
      </c>
      <c r="C589" s="7" t="s">
        <v>355</v>
      </c>
      <c r="D589" s="7" t="s">
        <v>254</v>
      </c>
      <c r="E589" s="9">
        <v>98951.51</v>
      </c>
      <c r="F589" s="30"/>
      <c r="G589" s="29"/>
      <c r="H589" s="31"/>
    </row>
    <row r="590" spans="1:8" ht="15.75" x14ac:dyDescent="0.25">
      <c r="A590" s="7" t="s">
        <v>540</v>
      </c>
      <c r="B590" s="6">
        <v>44253</v>
      </c>
      <c r="C590" s="7" t="s">
        <v>355</v>
      </c>
      <c r="D590" s="7" t="s">
        <v>254</v>
      </c>
      <c r="E590" s="9">
        <v>18428.47</v>
      </c>
      <c r="F590" s="30"/>
      <c r="G590" s="29"/>
      <c r="H590" s="31"/>
    </row>
    <row r="591" spans="1:8" ht="15.75" x14ac:dyDescent="0.25">
      <c r="A591" s="7" t="s">
        <v>541</v>
      </c>
      <c r="B591" s="6">
        <v>44253</v>
      </c>
      <c r="C591" s="7" t="s">
        <v>355</v>
      </c>
      <c r="D591" s="7" t="s">
        <v>254</v>
      </c>
      <c r="E591" s="9">
        <v>74825.86</v>
      </c>
      <c r="F591" s="30"/>
      <c r="G591" s="29"/>
      <c r="H591" s="31"/>
    </row>
    <row r="592" spans="1:8" ht="15.75" x14ac:dyDescent="0.25">
      <c r="A592" s="7" t="s">
        <v>752</v>
      </c>
      <c r="B592" s="6">
        <v>44253</v>
      </c>
      <c r="C592" s="7" t="s">
        <v>355</v>
      </c>
      <c r="D592" s="7" t="s">
        <v>254</v>
      </c>
      <c r="E592" s="9">
        <v>8671.09</v>
      </c>
      <c r="F592" s="30"/>
      <c r="G592" s="29"/>
      <c r="H592" s="31"/>
    </row>
    <row r="593" spans="1:8" ht="15.75" x14ac:dyDescent="0.25">
      <c r="A593" s="7" t="s">
        <v>737</v>
      </c>
      <c r="B593" s="6">
        <v>44253</v>
      </c>
      <c r="C593" s="7" t="s">
        <v>355</v>
      </c>
      <c r="D593" s="7" t="s">
        <v>254</v>
      </c>
      <c r="E593" s="9">
        <v>80425.55</v>
      </c>
      <c r="F593" s="30"/>
      <c r="G593" s="29"/>
      <c r="H593" s="31"/>
    </row>
    <row r="594" spans="1:8" ht="15.75" x14ac:dyDescent="0.25">
      <c r="A594" s="7" t="s">
        <v>542</v>
      </c>
      <c r="B594" s="6">
        <v>44253</v>
      </c>
      <c r="C594" s="7" t="s">
        <v>355</v>
      </c>
      <c r="D594" s="7" t="s">
        <v>254</v>
      </c>
      <c r="E594" s="9">
        <v>15918.2</v>
      </c>
      <c r="F594" s="30"/>
      <c r="G594" s="29"/>
      <c r="H594" s="31"/>
    </row>
    <row r="595" spans="1:8" ht="15.75" x14ac:dyDescent="0.25">
      <c r="A595" s="7" t="s">
        <v>543</v>
      </c>
      <c r="B595" s="6">
        <v>44253</v>
      </c>
      <c r="C595" s="7" t="s">
        <v>355</v>
      </c>
      <c r="D595" s="7" t="s">
        <v>254</v>
      </c>
      <c r="E595" s="9">
        <v>21732.39</v>
      </c>
      <c r="F595" s="30"/>
      <c r="G595" s="29"/>
      <c r="H595" s="31"/>
    </row>
    <row r="596" spans="1:8" ht="15.75" x14ac:dyDescent="0.25">
      <c r="A596" s="7" t="s">
        <v>544</v>
      </c>
      <c r="B596" s="6">
        <v>44253</v>
      </c>
      <c r="C596" s="7" t="s">
        <v>355</v>
      </c>
      <c r="D596" s="7" t="s">
        <v>254</v>
      </c>
      <c r="E596" s="9">
        <v>11671.83</v>
      </c>
      <c r="F596" s="30"/>
      <c r="G596" s="29"/>
      <c r="H596" s="31"/>
    </row>
    <row r="597" spans="1:8" ht="15.75" x14ac:dyDescent="0.25">
      <c r="A597" s="7" t="s">
        <v>545</v>
      </c>
      <c r="B597" s="6">
        <v>44253</v>
      </c>
      <c r="C597" s="7" t="s">
        <v>355</v>
      </c>
      <c r="D597" s="7" t="s">
        <v>254</v>
      </c>
      <c r="E597" s="9">
        <v>27760.49</v>
      </c>
      <c r="F597" s="30"/>
      <c r="G597" s="29"/>
      <c r="H597" s="31"/>
    </row>
    <row r="598" spans="1:8" ht="15.75" x14ac:dyDescent="0.25">
      <c r="A598" s="7" t="s">
        <v>482</v>
      </c>
      <c r="B598" s="6">
        <v>44249</v>
      </c>
      <c r="C598" s="7" t="s">
        <v>483</v>
      </c>
      <c r="D598" s="7" t="s">
        <v>484</v>
      </c>
      <c r="E598" s="9">
        <v>41276.400000000001</v>
      </c>
      <c r="F598" s="30">
        <v>2526</v>
      </c>
      <c r="G598" s="29">
        <v>44308</v>
      </c>
      <c r="H598" s="29">
        <v>44326</v>
      </c>
    </row>
    <row r="599" spans="1:8" ht="15.75" x14ac:dyDescent="0.25">
      <c r="A599" s="7" t="s">
        <v>768</v>
      </c>
      <c r="B599" s="6">
        <v>44264</v>
      </c>
      <c r="C599" s="7" t="s">
        <v>769</v>
      </c>
      <c r="D599" s="7" t="s">
        <v>770</v>
      </c>
      <c r="E599" s="9">
        <v>941337.96</v>
      </c>
      <c r="F599" s="30">
        <v>2537</v>
      </c>
      <c r="G599" s="29">
        <v>44309</v>
      </c>
      <c r="H599" s="29">
        <v>44327</v>
      </c>
    </row>
    <row r="600" spans="1:8" ht="15.75" x14ac:dyDescent="0.25">
      <c r="A600" s="7" t="s">
        <v>546</v>
      </c>
      <c r="B600" s="6">
        <v>44253</v>
      </c>
      <c r="C600" s="7" t="s">
        <v>355</v>
      </c>
      <c r="D600" s="7" t="s">
        <v>254</v>
      </c>
      <c r="E600" s="9">
        <v>60804.41</v>
      </c>
      <c r="F600" s="30"/>
      <c r="G600" s="29"/>
      <c r="H600" s="31"/>
    </row>
    <row r="601" spans="1:8" ht="15.75" x14ac:dyDescent="0.25">
      <c r="A601" s="7" t="s">
        <v>547</v>
      </c>
      <c r="B601" s="6">
        <v>44253</v>
      </c>
      <c r="C601" s="7" t="s">
        <v>355</v>
      </c>
      <c r="D601" s="7" t="s">
        <v>254</v>
      </c>
      <c r="E601" s="9">
        <v>10897.3</v>
      </c>
      <c r="F601" s="30"/>
      <c r="G601" s="29"/>
      <c r="H601" s="31"/>
    </row>
    <row r="602" spans="1:8" ht="15.75" x14ac:dyDescent="0.25">
      <c r="A602" s="7" t="s">
        <v>548</v>
      </c>
      <c r="B602" s="6">
        <v>44253</v>
      </c>
      <c r="C602" s="7" t="s">
        <v>355</v>
      </c>
      <c r="D602" s="7" t="s">
        <v>254</v>
      </c>
      <c r="E602" s="9">
        <v>7257</v>
      </c>
      <c r="F602" s="30"/>
      <c r="G602" s="29"/>
      <c r="H602" s="31"/>
    </row>
    <row r="603" spans="1:8" ht="15.75" x14ac:dyDescent="0.25">
      <c r="A603" s="7" t="s">
        <v>549</v>
      </c>
      <c r="B603" s="6">
        <v>44253</v>
      </c>
      <c r="C603" s="7" t="s">
        <v>355</v>
      </c>
      <c r="D603" s="7" t="s">
        <v>254</v>
      </c>
      <c r="E603" s="9">
        <v>12837.93</v>
      </c>
      <c r="F603" s="30"/>
      <c r="G603" s="29"/>
      <c r="H603" s="31"/>
    </row>
    <row r="604" spans="1:8" ht="15.75" x14ac:dyDescent="0.25">
      <c r="A604" s="7" t="s">
        <v>550</v>
      </c>
      <c r="B604" s="6">
        <v>44253</v>
      </c>
      <c r="C604" s="7" t="s">
        <v>355</v>
      </c>
      <c r="D604" s="7" t="s">
        <v>254</v>
      </c>
      <c r="E604" s="9">
        <v>64837.73</v>
      </c>
      <c r="F604" s="30"/>
      <c r="G604" s="29"/>
      <c r="H604" s="31"/>
    </row>
    <row r="605" spans="1:8" ht="15.75" x14ac:dyDescent="0.25">
      <c r="A605" s="7" t="s">
        <v>551</v>
      </c>
      <c r="B605" s="6">
        <v>44253</v>
      </c>
      <c r="C605" s="7" t="s">
        <v>355</v>
      </c>
      <c r="D605" s="7" t="s">
        <v>254</v>
      </c>
      <c r="E605" s="9">
        <v>62290.97</v>
      </c>
      <c r="F605" s="30"/>
      <c r="G605" s="29"/>
      <c r="H605" s="31"/>
    </row>
    <row r="606" spans="1:8" ht="15.75" x14ac:dyDescent="0.25">
      <c r="A606" s="7" t="s">
        <v>552</v>
      </c>
      <c r="B606" s="6">
        <v>44253</v>
      </c>
      <c r="C606" s="7" t="s">
        <v>355</v>
      </c>
      <c r="D606" s="7" t="s">
        <v>254</v>
      </c>
      <c r="E606" s="9">
        <v>37891.050000000003</v>
      </c>
      <c r="F606" s="30"/>
      <c r="G606" s="29"/>
      <c r="H606" s="31"/>
    </row>
    <row r="607" spans="1:8" ht="15.75" x14ac:dyDescent="0.25">
      <c r="A607" s="7" t="s">
        <v>402</v>
      </c>
      <c r="B607" s="6">
        <v>44250</v>
      </c>
      <c r="C607" s="7" t="s">
        <v>395</v>
      </c>
      <c r="D607" s="7" t="s">
        <v>254</v>
      </c>
      <c r="E607" s="9">
        <v>27395.360000000001</v>
      </c>
      <c r="F607" s="30">
        <v>2998</v>
      </c>
      <c r="G607" s="29">
        <v>44323</v>
      </c>
      <c r="H607" s="31"/>
    </row>
    <row r="608" spans="1:8" ht="15.75" x14ac:dyDescent="0.25">
      <c r="A608" s="7" t="s">
        <v>403</v>
      </c>
      <c r="B608" s="6">
        <v>44250</v>
      </c>
      <c r="C608" s="7" t="s">
        <v>395</v>
      </c>
      <c r="D608" s="7" t="s">
        <v>254</v>
      </c>
      <c r="E608" s="9">
        <v>9976.82</v>
      </c>
      <c r="F608" s="30">
        <v>2998</v>
      </c>
      <c r="G608" s="29">
        <v>44323</v>
      </c>
      <c r="H608" s="29">
        <v>44341</v>
      </c>
    </row>
    <row r="609" spans="1:8" ht="15.75" x14ac:dyDescent="0.25">
      <c r="A609" s="7" t="s">
        <v>553</v>
      </c>
      <c r="B609" s="6">
        <v>44253</v>
      </c>
      <c r="C609" s="7" t="s">
        <v>355</v>
      </c>
      <c r="D609" s="7" t="s">
        <v>254</v>
      </c>
      <c r="E609" s="9">
        <v>39982.089999999997</v>
      </c>
      <c r="F609" s="30"/>
      <c r="G609" s="29"/>
      <c r="H609" s="31"/>
    </row>
    <row r="610" spans="1:8" ht="15.75" x14ac:dyDescent="0.25">
      <c r="A610" s="7" t="s">
        <v>630</v>
      </c>
      <c r="B610" s="6">
        <v>44250</v>
      </c>
      <c r="C610" s="7" t="s">
        <v>395</v>
      </c>
      <c r="D610" s="7" t="s">
        <v>254</v>
      </c>
      <c r="E610" s="9">
        <v>41857.74</v>
      </c>
      <c r="F610" s="30">
        <v>3477</v>
      </c>
      <c r="G610" s="29">
        <v>44336</v>
      </c>
      <c r="H610" s="31"/>
    </row>
    <row r="611" spans="1:8" ht="15.75" x14ac:dyDescent="0.25">
      <c r="A611" s="7" t="s">
        <v>404</v>
      </c>
      <c r="B611" s="6">
        <v>44250</v>
      </c>
      <c r="C611" s="7" t="s">
        <v>395</v>
      </c>
      <c r="D611" s="7" t="s">
        <v>254</v>
      </c>
      <c r="E611" s="9">
        <v>27082.94</v>
      </c>
      <c r="F611" s="30">
        <v>2998</v>
      </c>
      <c r="G611" s="29">
        <v>44323</v>
      </c>
      <c r="H611" s="29">
        <v>44341</v>
      </c>
    </row>
    <row r="612" spans="1:8" ht="15.75" x14ac:dyDescent="0.25">
      <c r="A612" s="7" t="s">
        <v>631</v>
      </c>
      <c r="B612" s="6">
        <v>44250</v>
      </c>
      <c r="C612" s="7" t="s">
        <v>395</v>
      </c>
      <c r="D612" s="7" t="s">
        <v>254</v>
      </c>
      <c r="E612" s="9">
        <v>9277.3700000000008</v>
      </c>
      <c r="F612" s="30">
        <v>3477</v>
      </c>
      <c r="G612" s="29">
        <v>44336</v>
      </c>
      <c r="H612" s="31"/>
    </row>
    <row r="613" spans="1:8" ht="15.75" x14ac:dyDescent="0.25">
      <c r="A613" s="7" t="s">
        <v>406</v>
      </c>
      <c r="B613" s="6">
        <v>44250</v>
      </c>
      <c r="C613" s="7" t="s">
        <v>395</v>
      </c>
      <c r="D613" s="7" t="s">
        <v>254</v>
      </c>
      <c r="E613" s="9">
        <v>9433.4</v>
      </c>
      <c r="F613" s="30">
        <v>2998</v>
      </c>
      <c r="G613" s="29">
        <v>44323</v>
      </c>
      <c r="H613" s="29">
        <v>44341</v>
      </c>
    </row>
    <row r="614" spans="1:8" ht="15.75" x14ac:dyDescent="0.25">
      <c r="A614" s="7" t="s">
        <v>407</v>
      </c>
      <c r="B614" s="6">
        <v>44250</v>
      </c>
      <c r="C614" s="7" t="s">
        <v>395</v>
      </c>
      <c r="D614" s="7" t="s">
        <v>254</v>
      </c>
      <c r="E614" s="9">
        <v>23597.96</v>
      </c>
      <c r="F614" s="30">
        <v>3250</v>
      </c>
      <c r="G614" s="29">
        <v>44330</v>
      </c>
      <c r="H614" s="31"/>
    </row>
    <row r="615" spans="1:8" ht="15.75" x14ac:dyDescent="0.25">
      <c r="A615" s="7" t="s">
        <v>408</v>
      </c>
      <c r="B615" s="6">
        <v>44250</v>
      </c>
      <c r="C615" s="7" t="s">
        <v>395</v>
      </c>
      <c r="D615" s="7" t="s">
        <v>254</v>
      </c>
      <c r="E615" s="9">
        <v>14117.83</v>
      </c>
      <c r="F615" s="30">
        <v>2998</v>
      </c>
      <c r="G615" s="29">
        <v>44323</v>
      </c>
      <c r="H615" s="29">
        <v>44341</v>
      </c>
    </row>
    <row r="616" spans="1:8" ht="15.75" x14ac:dyDescent="0.25">
      <c r="A616" s="7" t="s">
        <v>409</v>
      </c>
      <c r="B616" s="6">
        <v>44250</v>
      </c>
      <c r="C616" s="7" t="s">
        <v>395</v>
      </c>
      <c r="D616" s="7" t="s">
        <v>254</v>
      </c>
      <c r="E616" s="9">
        <v>9362.14</v>
      </c>
      <c r="F616" s="30">
        <v>3250</v>
      </c>
      <c r="G616" s="29">
        <v>44330</v>
      </c>
      <c r="H616" s="31"/>
    </row>
    <row r="617" spans="1:8" ht="15.75" x14ac:dyDescent="0.25">
      <c r="A617" s="7" t="s">
        <v>410</v>
      </c>
      <c r="B617" s="6">
        <v>44250</v>
      </c>
      <c r="C617" s="7" t="s">
        <v>395</v>
      </c>
      <c r="D617" s="7" t="s">
        <v>254</v>
      </c>
      <c r="E617" s="9">
        <v>9562.86</v>
      </c>
      <c r="F617" s="30">
        <v>3250</v>
      </c>
      <c r="G617" s="29">
        <v>44330</v>
      </c>
      <c r="H617" s="31"/>
    </row>
    <row r="618" spans="1:8" ht="15.75" x14ac:dyDescent="0.25">
      <c r="A618" s="7" t="s">
        <v>411</v>
      </c>
      <c r="B618" s="6">
        <v>44250</v>
      </c>
      <c r="C618" s="7" t="s">
        <v>395</v>
      </c>
      <c r="D618" s="7" t="s">
        <v>254</v>
      </c>
      <c r="E618" s="9">
        <v>23524.27</v>
      </c>
      <c r="F618" s="30">
        <v>3250</v>
      </c>
      <c r="G618" s="29">
        <v>44330</v>
      </c>
      <c r="H618" s="31"/>
    </row>
    <row r="619" spans="1:8" ht="15.75" x14ac:dyDescent="0.25">
      <c r="A619" s="7" t="s">
        <v>412</v>
      </c>
      <c r="B619" s="6">
        <v>44250</v>
      </c>
      <c r="C619" s="7" t="s">
        <v>395</v>
      </c>
      <c r="D619" s="7" t="s">
        <v>254</v>
      </c>
      <c r="E619" s="9">
        <v>19857.54</v>
      </c>
      <c r="F619" s="30">
        <v>2998</v>
      </c>
      <c r="G619" s="29">
        <v>44323</v>
      </c>
      <c r="H619" s="29">
        <v>44341</v>
      </c>
    </row>
    <row r="620" spans="1:8" ht="15.75" x14ac:dyDescent="0.25">
      <c r="A620" s="7" t="s">
        <v>672</v>
      </c>
      <c r="B620" s="6">
        <v>44250</v>
      </c>
      <c r="C620" s="7" t="s">
        <v>395</v>
      </c>
      <c r="D620" s="7" t="s">
        <v>254</v>
      </c>
      <c r="E620" s="9">
        <v>24496.11</v>
      </c>
      <c r="F620" s="30">
        <v>3551</v>
      </c>
      <c r="G620" s="29">
        <v>44337</v>
      </c>
      <c r="H620" s="31"/>
    </row>
    <row r="621" spans="1:8" ht="15.75" x14ac:dyDescent="0.25">
      <c r="A621" s="7" t="s">
        <v>413</v>
      </c>
      <c r="B621" s="6">
        <v>44250</v>
      </c>
      <c r="C621" s="7" t="s">
        <v>395</v>
      </c>
      <c r="D621" s="7" t="s">
        <v>254</v>
      </c>
      <c r="E621" s="9">
        <v>40679.82</v>
      </c>
      <c r="F621" s="30">
        <v>2998</v>
      </c>
      <c r="G621" s="29">
        <v>44323</v>
      </c>
      <c r="H621" s="29">
        <v>44341</v>
      </c>
    </row>
    <row r="622" spans="1:8" ht="15.75" x14ac:dyDescent="0.25">
      <c r="A622" s="7" t="s">
        <v>414</v>
      </c>
      <c r="B622" s="6">
        <v>44250</v>
      </c>
      <c r="C622" s="7" t="s">
        <v>395</v>
      </c>
      <c r="D622" s="7" t="s">
        <v>254</v>
      </c>
      <c r="E622" s="9">
        <v>10195.85</v>
      </c>
      <c r="F622" s="30">
        <v>2998</v>
      </c>
      <c r="G622" s="29">
        <v>44323</v>
      </c>
      <c r="H622" s="29">
        <v>44341</v>
      </c>
    </row>
    <row r="623" spans="1:8" ht="15.75" x14ac:dyDescent="0.25">
      <c r="A623" s="7" t="s">
        <v>415</v>
      </c>
      <c r="B623" s="6">
        <v>44250</v>
      </c>
      <c r="C623" s="7" t="s">
        <v>395</v>
      </c>
      <c r="D623" s="7" t="s">
        <v>254</v>
      </c>
      <c r="E623" s="9">
        <v>39164.74</v>
      </c>
      <c r="F623" s="30">
        <v>2998</v>
      </c>
      <c r="G623" s="29">
        <v>44323</v>
      </c>
      <c r="H623" s="29">
        <v>44341</v>
      </c>
    </row>
    <row r="624" spans="1:8" ht="15.75" x14ac:dyDescent="0.25">
      <c r="A624" s="7" t="s">
        <v>416</v>
      </c>
      <c r="B624" s="6">
        <v>44250</v>
      </c>
      <c r="C624" s="7" t="s">
        <v>395</v>
      </c>
      <c r="D624" s="7" t="s">
        <v>254</v>
      </c>
      <c r="E624" s="9">
        <v>40538.18</v>
      </c>
      <c r="F624" s="30">
        <v>2998</v>
      </c>
      <c r="G624" s="29">
        <v>44323</v>
      </c>
      <c r="H624" s="29">
        <v>44341</v>
      </c>
    </row>
    <row r="625" spans="1:8" ht="15.75" x14ac:dyDescent="0.25">
      <c r="A625" s="7" t="s">
        <v>823</v>
      </c>
      <c r="B625" s="6">
        <v>44250</v>
      </c>
      <c r="C625" s="7" t="s">
        <v>395</v>
      </c>
      <c r="D625" s="7" t="s">
        <v>254</v>
      </c>
      <c r="E625" s="9">
        <v>9433.4</v>
      </c>
      <c r="F625" s="30">
        <v>3551</v>
      </c>
      <c r="G625" s="29">
        <v>44337</v>
      </c>
      <c r="H625" s="31"/>
    </row>
    <row r="626" spans="1:8" ht="15.75" x14ac:dyDescent="0.25">
      <c r="A626" s="7" t="s">
        <v>673</v>
      </c>
      <c r="B626" s="6">
        <v>44250</v>
      </c>
      <c r="C626" s="7" t="s">
        <v>395</v>
      </c>
      <c r="D626" s="7" t="s">
        <v>254</v>
      </c>
      <c r="E626" s="9">
        <v>16423.04</v>
      </c>
      <c r="F626" s="30">
        <v>3551</v>
      </c>
      <c r="G626" s="29">
        <v>44337</v>
      </c>
      <c r="H626" s="31"/>
    </row>
    <row r="627" spans="1:8" ht="15.75" x14ac:dyDescent="0.25">
      <c r="A627" s="7" t="s">
        <v>554</v>
      </c>
      <c r="B627" s="6">
        <v>44253</v>
      </c>
      <c r="C627" s="7" t="s">
        <v>355</v>
      </c>
      <c r="D627" s="7" t="s">
        <v>254</v>
      </c>
      <c r="E627" s="9">
        <v>88046.74</v>
      </c>
      <c r="F627" s="30"/>
      <c r="G627" s="29"/>
      <c r="H627" s="31"/>
    </row>
    <row r="628" spans="1:8" ht="15.75" x14ac:dyDescent="0.25">
      <c r="A628" s="7" t="s">
        <v>555</v>
      </c>
      <c r="B628" s="6">
        <v>44253</v>
      </c>
      <c r="C628" s="7" t="s">
        <v>355</v>
      </c>
      <c r="D628" s="7" t="s">
        <v>254</v>
      </c>
      <c r="E628" s="9">
        <v>47597.69</v>
      </c>
      <c r="F628" s="30"/>
      <c r="G628" s="29"/>
      <c r="H628" s="31"/>
    </row>
    <row r="629" spans="1:8" ht="15.75" x14ac:dyDescent="0.25">
      <c r="A629" s="7" t="s">
        <v>738</v>
      </c>
      <c r="B629" s="6">
        <v>44253</v>
      </c>
      <c r="C629" s="7" t="s">
        <v>355</v>
      </c>
      <c r="D629" s="7" t="s">
        <v>254</v>
      </c>
      <c r="E629" s="9">
        <v>77523.679999999993</v>
      </c>
      <c r="F629" s="30"/>
      <c r="G629" s="29"/>
      <c r="H629" s="31"/>
    </row>
    <row r="630" spans="1:8" ht="15.75" x14ac:dyDescent="0.25">
      <c r="A630" s="7" t="s">
        <v>556</v>
      </c>
      <c r="B630" s="6">
        <v>44253</v>
      </c>
      <c r="C630" s="7" t="s">
        <v>355</v>
      </c>
      <c r="D630" s="7" t="s">
        <v>254</v>
      </c>
      <c r="E630" s="9">
        <v>107502.63</v>
      </c>
      <c r="F630" s="30"/>
      <c r="G630" s="29"/>
      <c r="H630" s="31"/>
    </row>
    <row r="631" spans="1:8" ht="15.75" x14ac:dyDescent="0.25">
      <c r="A631" s="7" t="s">
        <v>632</v>
      </c>
      <c r="B631" s="6">
        <v>44250</v>
      </c>
      <c r="C631" s="7" t="s">
        <v>395</v>
      </c>
      <c r="D631" s="7" t="s">
        <v>254</v>
      </c>
      <c r="E631" s="9">
        <v>9433.4</v>
      </c>
      <c r="F631" s="30">
        <v>3477</v>
      </c>
      <c r="G631" s="29">
        <v>44336</v>
      </c>
      <c r="H631" s="31"/>
    </row>
    <row r="632" spans="1:8" ht="15.75" x14ac:dyDescent="0.25">
      <c r="A632" s="7" t="s">
        <v>739</v>
      </c>
      <c r="B632" s="6">
        <v>44253</v>
      </c>
      <c r="C632" s="7" t="s">
        <v>355</v>
      </c>
      <c r="D632" s="7" t="s">
        <v>254</v>
      </c>
      <c r="E632" s="9">
        <v>67774.37</v>
      </c>
      <c r="F632" s="30"/>
      <c r="G632" s="29"/>
      <c r="H632" s="31"/>
    </row>
    <row r="633" spans="1:8" ht="15.75" x14ac:dyDescent="0.25">
      <c r="A633" s="7" t="s">
        <v>674</v>
      </c>
      <c r="B633" s="6">
        <v>44250</v>
      </c>
      <c r="C633" s="7" t="s">
        <v>395</v>
      </c>
      <c r="D633" s="7" t="s">
        <v>254</v>
      </c>
      <c r="E633" s="9">
        <v>25553.16</v>
      </c>
      <c r="F633" s="30">
        <v>3551</v>
      </c>
      <c r="G633" s="29">
        <v>44337</v>
      </c>
      <c r="H633" s="31"/>
    </row>
    <row r="634" spans="1:8" ht="15.75" x14ac:dyDescent="0.25">
      <c r="A634" s="7" t="s">
        <v>740</v>
      </c>
      <c r="B634" s="6">
        <v>44253</v>
      </c>
      <c r="C634" s="7" t="s">
        <v>355</v>
      </c>
      <c r="D634" s="7" t="s">
        <v>254</v>
      </c>
      <c r="E634" s="9">
        <v>17014.97</v>
      </c>
      <c r="F634" s="30"/>
      <c r="G634" s="29"/>
      <c r="H634" s="31"/>
    </row>
    <row r="635" spans="1:8" ht="15.75" x14ac:dyDescent="0.25">
      <c r="A635" s="7" t="s">
        <v>741</v>
      </c>
      <c r="B635" s="6">
        <v>44253</v>
      </c>
      <c r="C635" s="7" t="s">
        <v>355</v>
      </c>
      <c r="D635" s="7" t="s">
        <v>254</v>
      </c>
      <c r="E635" s="9">
        <v>75537.02</v>
      </c>
      <c r="F635" s="30"/>
      <c r="G635" s="29"/>
      <c r="H635" s="31"/>
    </row>
    <row r="636" spans="1:8" ht="15.75" x14ac:dyDescent="0.25">
      <c r="A636" s="7" t="s">
        <v>742</v>
      </c>
      <c r="B636" s="6">
        <v>44253</v>
      </c>
      <c r="C636" s="7" t="s">
        <v>355</v>
      </c>
      <c r="D636" s="7" t="s">
        <v>254</v>
      </c>
      <c r="E636" s="9">
        <v>27104.12</v>
      </c>
      <c r="F636" s="30"/>
      <c r="G636" s="29"/>
      <c r="H636" s="31"/>
    </row>
    <row r="637" spans="1:8" ht="15.75" x14ac:dyDescent="0.25">
      <c r="A637" s="7" t="s">
        <v>557</v>
      </c>
      <c r="B637" s="6">
        <v>44253</v>
      </c>
      <c r="C637" s="7" t="s">
        <v>355</v>
      </c>
      <c r="D637" s="7" t="s">
        <v>254</v>
      </c>
      <c r="E637" s="9">
        <v>54950.25</v>
      </c>
      <c r="F637" s="30"/>
      <c r="G637" s="29"/>
      <c r="H637" s="31"/>
    </row>
    <row r="638" spans="1:8" ht="15.75" x14ac:dyDescent="0.25">
      <c r="A638" s="7" t="s">
        <v>558</v>
      </c>
      <c r="B638" s="6">
        <v>44253</v>
      </c>
      <c r="C638" s="7" t="s">
        <v>355</v>
      </c>
      <c r="D638" s="7" t="s">
        <v>254</v>
      </c>
      <c r="E638" s="9">
        <v>8564.26</v>
      </c>
      <c r="F638" s="30"/>
      <c r="G638" s="29"/>
      <c r="H638" s="31"/>
    </row>
    <row r="639" spans="1:8" ht="15.75" x14ac:dyDescent="0.25">
      <c r="A639" s="7" t="s">
        <v>581</v>
      </c>
      <c r="B639" s="6">
        <v>44250</v>
      </c>
      <c r="C639" s="7" t="s">
        <v>395</v>
      </c>
      <c r="D639" s="7" t="s">
        <v>254</v>
      </c>
      <c r="E639" s="9">
        <f>33413.14+6014.37</f>
        <v>39427.51</v>
      </c>
      <c r="F639" s="30">
        <v>3544</v>
      </c>
      <c r="G639" s="29">
        <v>44337</v>
      </c>
      <c r="H639" s="31"/>
    </row>
    <row r="640" spans="1:8" ht="15.75" x14ac:dyDescent="0.25">
      <c r="A640" s="7" t="s">
        <v>582</v>
      </c>
      <c r="B640" s="6">
        <v>44250</v>
      </c>
      <c r="C640" s="7" t="s">
        <v>395</v>
      </c>
      <c r="D640" s="7" t="s">
        <v>254</v>
      </c>
      <c r="E640" s="9">
        <v>38941.5</v>
      </c>
      <c r="F640" s="30">
        <v>3544</v>
      </c>
      <c r="G640" s="29">
        <v>44337</v>
      </c>
      <c r="H640" s="31"/>
    </row>
    <row r="641" spans="1:8" ht="15.75" x14ac:dyDescent="0.25">
      <c r="A641" s="7" t="s">
        <v>583</v>
      </c>
      <c r="B641" s="6">
        <v>44250</v>
      </c>
      <c r="C641" s="7" t="s">
        <v>395</v>
      </c>
      <c r="D641" s="7" t="s">
        <v>254</v>
      </c>
      <c r="E641" s="9">
        <f>7985.18+1437.33</f>
        <v>9422.51</v>
      </c>
      <c r="F641" s="30">
        <v>3544</v>
      </c>
      <c r="G641" s="29">
        <v>44337</v>
      </c>
      <c r="H641" s="31"/>
    </row>
    <row r="642" spans="1:8" ht="15.75" x14ac:dyDescent="0.25">
      <c r="A642" s="7" t="s">
        <v>584</v>
      </c>
      <c r="B642" s="6">
        <v>44250</v>
      </c>
      <c r="C642" s="7" t="s">
        <v>395</v>
      </c>
      <c r="D642" s="7" t="s">
        <v>254</v>
      </c>
      <c r="E642" s="9">
        <f>7985.18+1437.33</f>
        <v>9422.51</v>
      </c>
      <c r="F642" s="30">
        <v>3544</v>
      </c>
      <c r="G642" s="29">
        <v>44337</v>
      </c>
      <c r="H642" s="31"/>
    </row>
    <row r="643" spans="1:8" ht="15.75" x14ac:dyDescent="0.25">
      <c r="A643" s="7" t="s">
        <v>585</v>
      </c>
      <c r="B643" s="6">
        <v>44250</v>
      </c>
      <c r="C643" s="7" t="s">
        <v>395</v>
      </c>
      <c r="D643" s="7" t="s">
        <v>254</v>
      </c>
      <c r="E643" s="9">
        <v>9793.68</v>
      </c>
      <c r="F643" s="30">
        <v>3544</v>
      </c>
      <c r="G643" s="29">
        <v>44337</v>
      </c>
      <c r="H643" s="31"/>
    </row>
    <row r="644" spans="1:8" ht="15.75" x14ac:dyDescent="0.25">
      <c r="A644" s="7" t="s">
        <v>586</v>
      </c>
      <c r="B644" s="6">
        <v>44250</v>
      </c>
      <c r="C644" s="7" t="s">
        <v>395</v>
      </c>
      <c r="D644" s="7" t="s">
        <v>254</v>
      </c>
      <c r="E644" s="9">
        <v>9422.51</v>
      </c>
      <c r="F644" s="30">
        <v>3544</v>
      </c>
      <c r="G644" s="29">
        <v>44337</v>
      </c>
      <c r="H644" s="31"/>
    </row>
    <row r="645" spans="1:8" ht="15.75" x14ac:dyDescent="0.25">
      <c r="A645" s="7" t="s">
        <v>13</v>
      </c>
      <c r="B645" s="6">
        <v>44250</v>
      </c>
      <c r="C645" s="7" t="s">
        <v>395</v>
      </c>
      <c r="D645" s="7" t="s">
        <v>254</v>
      </c>
      <c r="E645" s="9">
        <v>9422.51</v>
      </c>
      <c r="F645" s="30">
        <v>3544</v>
      </c>
      <c r="G645" s="29">
        <v>44337</v>
      </c>
      <c r="H645" s="31"/>
    </row>
    <row r="646" spans="1:8" ht="15.75" x14ac:dyDescent="0.25">
      <c r="A646" s="7" t="s">
        <v>788</v>
      </c>
      <c r="B646" s="6">
        <v>44250</v>
      </c>
      <c r="C646" s="7" t="s">
        <v>395</v>
      </c>
      <c r="D646" s="7" t="s">
        <v>254</v>
      </c>
      <c r="E646" s="9">
        <v>9422.51</v>
      </c>
      <c r="F646" s="30">
        <v>3551</v>
      </c>
      <c r="G646" s="29">
        <v>44337</v>
      </c>
      <c r="H646" s="31"/>
    </row>
    <row r="647" spans="1:8" ht="15.75" x14ac:dyDescent="0.25">
      <c r="A647" s="7" t="s">
        <v>587</v>
      </c>
      <c r="B647" s="6">
        <v>44250</v>
      </c>
      <c r="C647" s="7" t="s">
        <v>395</v>
      </c>
      <c r="D647" s="7" t="s">
        <v>254</v>
      </c>
      <c r="E647" s="9">
        <f>7985.18+1437.33</f>
        <v>9422.51</v>
      </c>
      <c r="F647" s="30">
        <v>3544</v>
      </c>
      <c r="G647" s="29">
        <v>44337</v>
      </c>
      <c r="H647" s="31"/>
    </row>
    <row r="648" spans="1:8" ht="17.25" customHeight="1" x14ac:dyDescent="0.25">
      <c r="A648" s="7" t="s">
        <v>588</v>
      </c>
      <c r="B648" s="6">
        <v>44250</v>
      </c>
      <c r="C648" s="7" t="s">
        <v>395</v>
      </c>
      <c r="D648" s="7" t="s">
        <v>254</v>
      </c>
      <c r="E648" s="9">
        <f>1920.85+345.75</f>
        <v>2266.6</v>
      </c>
      <c r="F648" s="30">
        <v>3544</v>
      </c>
      <c r="G648" s="29">
        <v>44337</v>
      </c>
      <c r="H648" s="31"/>
    </row>
    <row r="649" spans="1:8" ht="15.75" x14ac:dyDescent="0.25">
      <c r="A649" s="7" t="s">
        <v>589</v>
      </c>
      <c r="B649" s="6">
        <v>44250</v>
      </c>
      <c r="C649" s="7" t="s">
        <v>395</v>
      </c>
      <c r="D649" s="7" t="s">
        <v>254</v>
      </c>
      <c r="E649" s="9">
        <v>24791.29</v>
      </c>
      <c r="F649" s="30">
        <v>3544</v>
      </c>
      <c r="G649" s="29">
        <v>44337</v>
      </c>
      <c r="H649" s="31"/>
    </row>
    <row r="650" spans="1:8" ht="15.75" x14ac:dyDescent="0.25">
      <c r="A650" s="7" t="s">
        <v>559</v>
      </c>
      <c r="B650" s="6">
        <v>44253</v>
      </c>
      <c r="C650" s="7" t="s">
        <v>355</v>
      </c>
      <c r="D650" s="7" t="s">
        <v>254</v>
      </c>
      <c r="E650" s="9">
        <v>30051.57</v>
      </c>
      <c r="F650" s="30"/>
      <c r="G650" s="29"/>
      <c r="H650" s="31"/>
    </row>
    <row r="651" spans="1:8" ht="15.75" x14ac:dyDescent="0.25">
      <c r="A651" s="7" t="s">
        <v>743</v>
      </c>
      <c r="B651" s="6">
        <v>44253</v>
      </c>
      <c r="C651" s="7" t="s">
        <v>355</v>
      </c>
      <c r="D651" s="7" t="s">
        <v>254</v>
      </c>
      <c r="E651" s="9">
        <v>80439.7</v>
      </c>
      <c r="F651" s="30"/>
      <c r="G651" s="29"/>
      <c r="H651" s="31"/>
    </row>
    <row r="652" spans="1:8" ht="15.75" x14ac:dyDescent="0.25">
      <c r="A652" s="7" t="s">
        <v>560</v>
      </c>
      <c r="B652" s="6">
        <v>44253</v>
      </c>
      <c r="C652" s="7" t="s">
        <v>355</v>
      </c>
      <c r="D652" s="7" t="s">
        <v>254</v>
      </c>
      <c r="E652" s="9">
        <v>26101.599999999999</v>
      </c>
      <c r="F652" s="30"/>
      <c r="G652" s="29"/>
      <c r="H652" s="31"/>
    </row>
    <row r="653" spans="1:8" ht="15.75" x14ac:dyDescent="0.25">
      <c r="A653" s="7" t="s">
        <v>561</v>
      </c>
      <c r="B653" s="6">
        <v>44253</v>
      </c>
      <c r="C653" s="7" t="s">
        <v>355</v>
      </c>
      <c r="D653" s="7" t="s">
        <v>254</v>
      </c>
      <c r="E653" s="9">
        <v>37575.01</v>
      </c>
      <c r="F653" s="30"/>
      <c r="G653" s="29"/>
      <c r="H653" s="31"/>
    </row>
    <row r="654" spans="1:8" ht="15.75" x14ac:dyDescent="0.25">
      <c r="A654" s="7" t="s">
        <v>744</v>
      </c>
      <c r="B654" s="6">
        <v>44253</v>
      </c>
      <c r="C654" s="7" t="s">
        <v>355</v>
      </c>
      <c r="D654" s="7" t="s">
        <v>254</v>
      </c>
      <c r="E654" s="9">
        <v>6105.65</v>
      </c>
      <c r="F654" s="30"/>
      <c r="G654" s="29"/>
      <c r="H654" s="31"/>
    </row>
    <row r="655" spans="1:8" ht="15.75" x14ac:dyDescent="0.25">
      <c r="A655" s="7" t="s">
        <v>562</v>
      </c>
      <c r="B655" s="6">
        <v>44253</v>
      </c>
      <c r="C655" s="7" t="s">
        <v>355</v>
      </c>
      <c r="D655" s="7" t="s">
        <v>254</v>
      </c>
      <c r="E655" s="9">
        <v>99470.59</v>
      </c>
      <c r="F655" s="30"/>
      <c r="G655" s="29"/>
      <c r="H655" s="31"/>
    </row>
    <row r="656" spans="1:8" ht="15.75" x14ac:dyDescent="0.25">
      <c r="A656" s="7" t="s">
        <v>563</v>
      </c>
      <c r="B656" s="6">
        <v>44253</v>
      </c>
      <c r="C656" s="7" t="s">
        <v>355</v>
      </c>
      <c r="D656" s="7" t="s">
        <v>254</v>
      </c>
      <c r="E656" s="9">
        <v>6389.33</v>
      </c>
      <c r="F656" s="30"/>
      <c r="G656" s="29"/>
      <c r="H656" s="31"/>
    </row>
    <row r="657" spans="1:8" ht="15.75" x14ac:dyDescent="0.25">
      <c r="A657" s="7" t="s">
        <v>564</v>
      </c>
      <c r="B657" s="6">
        <v>44253</v>
      </c>
      <c r="C657" s="7" t="s">
        <v>355</v>
      </c>
      <c r="D657" s="7" t="s">
        <v>254</v>
      </c>
      <c r="E657" s="9">
        <v>32015.77</v>
      </c>
      <c r="F657" s="30"/>
      <c r="G657" s="29"/>
      <c r="H657" s="31"/>
    </row>
    <row r="658" spans="1:8" ht="15.75" x14ac:dyDescent="0.25">
      <c r="A658" s="7" t="s">
        <v>565</v>
      </c>
      <c r="B658" s="6">
        <v>44253</v>
      </c>
      <c r="C658" s="7" t="s">
        <v>355</v>
      </c>
      <c r="D658" s="7" t="s">
        <v>254</v>
      </c>
      <c r="E658" s="9">
        <v>11180</v>
      </c>
      <c r="F658" s="30"/>
      <c r="G658" s="29"/>
      <c r="H658" s="31"/>
    </row>
    <row r="659" spans="1:8" ht="15.75" x14ac:dyDescent="0.25">
      <c r="A659" s="7" t="s">
        <v>675</v>
      </c>
      <c r="B659" s="6">
        <v>44250</v>
      </c>
      <c r="C659" s="7" t="s">
        <v>395</v>
      </c>
      <c r="D659" s="7" t="s">
        <v>254</v>
      </c>
      <c r="E659" s="9">
        <v>38318.75</v>
      </c>
      <c r="F659" s="30">
        <v>3551</v>
      </c>
      <c r="G659" s="29">
        <v>44337</v>
      </c>
      <c r="H659" s="31"/>
    </row>
    <row r="660" spans="1:8" ht="15.75" x14ac:dyDescent="0.25">
      <c r="A660" s="7" t="s">
        <v>566</v>
      </c>
      <c r="B660" s="6">
        <v>44253</v>
      </c>
      <c r="C660" s="7" t="s">
        <v>355</v>
      </c>
      <c r="D660" s="7" t="s">
        <v>254</v>
      </c>
      <c r="E660" s="9">
        <v>11363.4</v>
      </c>
      <c r="F660" s="30"/>
      <c r="G660" s="29"/>
      <c r="H660" s="31"/>
    </row>
    <row r="661" spans="1:8" ht="15.75" x14ac:dyDescent="0.25">
      <c r="A661" s="7" t="s">
        <v>567</v>
      </c>
      <c r="B661" s="6">
        <v>44253</v>
      </c>
      <c r="C661" s="7" t="s">
        <v>355</v>
      </c>
      <c r="D661" s="7" t="s">
        <v>254</v>
      </c>
      <c r="E661" s="9">
        <v>26935.15</v>
      </c>
      <c r="F661" s="30"/>
      <c r="G661" s="29"/>
      <c r="H661" s="31"/>
    </row>
    <row r="662" spans="1:8" ht="15.75" x14ac:dyDescent="0.25">
      <c r="A662" s="7" t="s">
        <v>336</v>
      </c>
      <c r="B662" s="6">
        <v>44250</v>
      </c>
      <c r="C662" s="7" t="s">
        <v>395</v>
      </c>
      <c r="D662" s="7" t="s">
        <v>254</v>
      </c>
      <c r="E662" s="9">
        <f>7906.38+1423.15</f>
        <v>9329.5300000000007</v>
      </c>
      <c r="F662" s="30">
        <v>3477</v>
      </c>
      <c r="G662" s="29">
        <v>44336</v>
      </c>
      <c r="H662" s="31"/>
    </row>
    <row r="663" spans="1:8" ht="15.75" x14ac:dyDescent="0.25">
      <c r="A663" s="7" t="s">
        <v>591</v>
      </c>
      <c r="B663" s="6">
        <v>44250</v>
      </c>
      <c r="C663" s="7" t="s">
        <v>395</v>
      </c>
      <c r="D663" s="7" t="s">
        <v>254</v>
      </c>
      <c r="E663" s="9">
        <v>2266.6</v>
      </c>
      <c r="F663" s="30">
        <v>3477</v>
      </c>
      <c r="G663" s="29">
        <v>44336</v>
      </c>
      <c r="H663" s="31"/>
    </row>
    <row r="664" spans="1:8" ht="15.75" x14ac:dyDescent="0.25">
      <c r="A664" s="7" t="s">
        <v>592</v>
      </c>
      <c r="B664" s="6">
        <v>44250</v>
      </c>
      <c r="C664" s="7" t="s">
        <v>395</v>
      </c>
      <c r="D664" s="7" t="s">
        <v>254</v>
      </c>
      <c r="E664" s="9">
        <f>19738.84+3552.99</f>
        <v>23291.83</v>
      </c>
      <c r="F664" s="30">
        <v>3477</v>
      </c>
      <c r="G664" s="29">
        <v>44336</v>
      </c>
      <c r="H664" s="31"/>
    </row>
    <row r="665" spans="1:8" ht="15.75" x14ac:dyDescent="0.25">
      <c r="A665" s="7" t="s">
        <v>593</v>
      </c>
      <c r="B665" s="6">
        <v>44250</v>
      </c>
      <c r="C665" s="7" t="s">
        <v>395</v>
      </c>
      <c r="D665" s="7" t="s">
        <v>254</v>
      </c>
      <c r="E665" s="9">
        <v>28423.200000000001</v>
      </c>
      <c r="F665" s="30">
        <v>3477</v>
      </c>
      <c r="G665" s="29">
        <v>44336</v>
      </c>
      <c r="H665" s="31"/>
    </row>
    <row r="666" spans="1:8" ht="15.75" x14ac:dyDescent="0.25">
      <c r="A666" s="7" t="s">
        <v>633</v>
      </c>
      <c r="B666" s="6">
        <v>44250</v>
      </c>
      <c r="C666" s="7" t="s">
        <v>395</v>
      </c>
      <c r="D666" s="7" t="s">
        <v>254</v>
      </c>
      <c r="E666" s="9">
        <v>1007.98</v>
      </c>
      <c r="F666" s="30">
        <v>3477</v>
      </c>
      <c r="G666" s="29">
        <v>44336</v>
      </c>
      <c r="H666" s="31"/>
    </row>
    <row r="667" spans="1:8" ht="15.75" x14ac:dyDescent="0.25">
      <c r="A667" s="7" t="s">
        <v>568</v>
      </c>
      <c r="B667" s="6">
        <v>44253</v>
      </c>
      <c r="C667" s="7" t="s">
        <v>355</v>
      </c>
      <c r="D667" s="7" t="s">
        <v>254</v>
      </c>
      <c r="E667" s="9">
        <v>21180.720000000001</v>
      </c>
      <c r="F667" s="30"/>
      <c r="G667" s="29"/>
      <c r="H667" s="31"/>
    </row>
    <row r="668" spans="1:8" ht="15.75" x14ac:dyDescent="0.25">
      <c r="A668" s="7" t="s">
        <v>569</v>
      </c>
      <c r="B668" s="6">
        <v>44253</v>
      </c>
      <c r="C668" s="7" t="s">
        <v>355</v>
      </c>
      <c r="D668" s="7" t="s">
        <v>254</v>
      </c>
      <c r="E668" s="9">
        <v>76365.119999999995</v>
      </c>
      <c r="F668" s="30"/>
      <c r="G668" s="29"/>
      <c r="H668" s="31"/>
    </row>
    <row r="669" spans="1:8" ht="15.75" x14ac:dyDescent="0.25">
      <c r="A669" s="7" t="s">
        <v>570</v>
      </c>
      <c r="B669" s="6">
        <v>44253</v>
      </c>
      <c r="C669" s="7" t="s">
        <v>355</v>
      </c>
      <c r="D669" s="7" t="s">
        <v>254</v>
      </c>
      <c r="E669" s="9">
        <v>29524.67</v>
      </c>
      <c r="F669" s="30"/>
      <c r="G669" s="29"/>
      <c r="H669" s="31"/>
    </row>
    <row r="670" spans="1:8" ht="15.75" x14ac:dyDescent="0.25">
      <c r="A670" s="7" t="s">
        <v>571</v>
      </c>
      <c r="B670" s="6">
        <v>44253</v>
      </c>
      <c r="C670" s="7" t="s">
        <v>355</v>
      </c>
      <c r="D670" s="7" t="s">
        <v>254</v>
      </c>
      <c r="E670" s="9">
        <v>56298.27</v>
      </c>
      <c r="F670" s="30"/>
      <c r="G670" s="29"/>
      <c r="H670" s="31"/>
    </row>
    <row r="671" spans="1:8" ht="15.75" x14ac:dyDescent="0.25">
      <c r="A671" s="7" t="s">
        <v>572</v>
      </c>
      <c r="B671" s="6">
        <v>44253</v>
      </c>
      <c r="C671" s="7" t="s">
        <v>355</v>
      </c>
      <c r="D671" s="7" t="s">
        <v>254</v>
      </c>
      <c r="E671" s="9">
        <v>15034.53</v>
      </c>
      <c r="F671" s="30"/>
      <c r="G671" s="29"/>
      <c r="H671" s="31"/>
    </row>
    <row r="672" spans="1:8" ht="15.75" x14ac:dyDescent="0.25">
      <c r="A672" s="7" t="s">
        <v>634</v>
      </c>
      <c r="B672" s="6">
        <v>44250</v>
      </c>
      <c r="C672" s="7" t="s">
        <v>395</v>
      </c>
      <c r="D672" s="7" t="s">
        <v>254</v>
      </c>
      <c r="E672" s="9">
        <v>10352.49</v>
      </c>
      <c r="F672" s="30">
        <v>3477</v>
      </c>
      <c r="G672" s="29">
        <v>44336</v>
      </c>
      <c r="H672" s="31"/>
    </row>
    <row r="673" spans="1:8" ht="15.75" x14ac:dyDescent="0.25">
      <c r="A673" s="7" t="s">
        <v>635</v>
      </c>
      <c r="B673" s="6">
        <v>44250</v>
      </c>
      <c r="C673" s="7" t="s">
        <v>395</v>
      </c>
      <c r="D673" s="7" t="s">
        <v>254</v>
      </c>
      <c r="E673" s="9">
        <v>29187.88</v>
      </c>
      <c r="F673" s="30">
        <v>3477</v>
      </c>
      <c r="G673" s="29">
        <v>44336</v>
      </c>
      <c r="H673" s="31"/>
    </row>
    <row r="674" spans="1:8" ht="15.75" x14ac:dyDescent="0.25">
      <c r="A674" s="7" t="s">
        <v>573</v>
      </c>
      <c r="B674" s="6">
        <v>44253</v>
      </c>
      <c r="C674" s="7" t="s">
        <v>355</v>
      </c>
      <c r="D674" s="7" t="s">
        <v>254</v>
      </c>
      <c r="E674" s="9">
        <v>99224.36</v>
      </c>
      <c r="F674" s="30"/>
      <c r="G674" s="29"/>
      <c r="H674" s="31"/>
    </row>
    <row r="675" spans="1:8" ht="15.75" x14ac:dyDescent="0.25">
      <c r="A675" s="7" t="s">
        <v>574</v>
      </c>
      <c r="B675" s="6">
        <v>44253</v>
      </c>
      <c r="C675" s="7" t="s">
        <v>355</v>
      </c>
      <c r="D675" s="7" t="s">
        <v>254</v>
      </c>
      <c r="E675" s="9">
        <v>101706.95</v>
      </c>
      <c r="F675" s="30"/>
      <c r="G675" s="29"/>
      <c r="H675" s="31"/>
    </row>
    <row r="676" spans="1:8" ht="15.75" x14ac:dyDescent="0.25">
      <c r="A676" s="7" t="s">
        <v>575</v>
      </c>
      <c r="B676" s="6">
        <v>44253</v>
      </c>
      <c r="C676" s="7" t="s">
        <v>355</v>
      </c>
      <c r="D676" s="7" t="s">
        <v>254</v>
      </c>
      <c r="E676" s="9">
        <v>44087.97</v>
      </c>
      <c r="F676" s="30"/>
      <c r="G676" s="29"/>
      <c r="H676" s="31"/>
    </row>
    <row r="677" spans="1:8" ht="15.75" x14ac:dyDescent="0.25">
      <c r="A677" s="7" t="s">
        <v>576</v>
      </c>
      <c r="B677" s="6">
        <v>44253</v>
      </c>
      <c r="C677" s="7" t="s">
        <v>355</v>
      </c>
      <c r="D677" s="7" t="s">
        <v>254</v>
      </c>
      <c r="E677" s="9">
        <v>82594.69</v>
      </c>
      <c r="F677" s="30"/>
      <c r="G677" s="29"/>
      <c r="H677" s="31"/>
    </row>
    <row r="678" spans="1:8" ht="15.75" x14ac:dyDescent="0.25">
      <c r="A678" s="7" t="s">
        <v>636</v>
      </c>
      <c r="B678" s="6">
        <v>44250</v>
      </c>
      <c r="C678" s="7" t="s">
        <v>395</v>
      </c>
      <c r="D678" s="7" t="s">
        <v>254</v>
      </c>
      <c r="E678" s="9">
        <v>40092.18</v>
      </c>
      <c r="F678" s="30">
        <v>3477</v>
      </c>
      <c r="G678" s="29">
        <v>44336</v>
      </c>
      <c r="H678" s="31"/>
    </row>
    <row r="679" spans="1:8" ht="15.75" x14ac:dyDescent="0.25">
      <c r="A679" s="7" t="s">
        <v>577</v>
      </c>
      <c r="B679" s="6">
        <v>44253</v>
      </c>
      <c r="C679" s="7" t="s">
        <v>355</v>
      </c>
      <c r="D679" s="7" t="s">
        <v>254</v>
      </c>
      <c r="E679" s="9">
        <v>66563.17</v>
      </c>
      <c r="F679" s="30"/>
      <c r="G679" s="29"/>
      <c r="H679" s="31"/>
    </row>
    <row r="680" spans="1:8" ht="15.75" x14ac:dyDescent="0.25">
      <c r="A680" s="7" t="s">
        <v>578</v>
      </c>
      <c r="B680" s="6">
        <v>44253</v>
      </c>
      <c r="C680" s="7" t="s">
        <v>355</v>
      </c>
      <c r="D680" s="7" t="s">
        <v>254</v>
      </c>
      <c r="E680" s="9">
        <v>9719.19</v>
      </c>
      <c r="F680" s="30"/>
      <c r="G680" s="29"/>
      <c r="H680" s="31"/>
    </row>
    <row r="681" spans="1:8" ht="15.75" x14ac:dyDescent="0.25">
      <c r="A681" s="7" t="s">
        <v>144</v>
      </c>
      <c r="B681" s="6">
        <v>44253</v>
      </c>
      <c r="C681" s="7" t="s">
        <v>355</v>
      </c>
      <c r="D681" s="7" t="s">
        <v>254</v>
      </c>
      <c r="E681" s="9">
        <v>99013.52</v>
      </c>
      <c r="F681" s="30"/>
      <c r="G681" s="29"/>
      <c r="H681" s="31"/>
    </row>
    <row r="682" spans="1:8" ht="15.75" x14ac:dyDescent="0.25">
      <c r="A682" s="7" t="s">
        <v>579</v>
      </c>
      <c r="B682" s="6">
        <v>44253</v>
      </c>
      <c r="C682" s="7" t="s">
        <v>355</v>
      </c>
      <c r="D682" s="7" t="s">
        <v>254</v>
      </c>
      <c r="E682" s="9">
        <v>75267.48</v>
      </c>
      <c r="F682" s="30"/>
      <c r="G682" s="29"/>
      <c r="H682" s="31"/>
    </row>
    <row r="683" spans="1:8" ht="15.75" x14ac:dyDescent="0.25">
      <c r="A683" s="7" t="s">
        <v>595</v>
      </c>
      <c r="B683" s="6">
        <v>44250</v>
      </c>
      <c r="C683" s="7" t="s">
        <v>395</v>
      </c>
      <c r="D683" s="7" t="s">
        <v>254</v>
      </c>
      <c r="E683" s="9">
        <f>9158.41+1468.51</f>
        <v>10626.92</v>
      </c>
      <c r="F683" s="30">
        <v>3523</v>
      </c>
      <c r="G683" s="29">
        <v>44337</v>
      </c>
      <c r="H683" s="31"/>
    </row>
    <row r="684" spans="1:8" ht="15.75" x14ac:dyDescent="0.25">
      <c r="A684" s="7" t="s">
        <v>858</v>
      </c>
      <c r="B684" s="6">
        <v>44250</v>
      </c>
      <c r="C684" s="7" t="s">
        <v>395</v>
      </c>
      <c r="D684" s="7" t="s">
        <v>254</v>
      </c>
      <c r="E684" s="9">
        <v>10370.32</v>
      </c>
      <c r="F684" s="30">
        <v>3523</v>
      </c>
      <c r="G684" s="29">
        <v>44337</v>
      </c>
      <c r="H684" s="31"/>
    </row>
    <row r="685" spans="1:8" ht="15.75" x14ac:dyDescent="0.25">
      <c r="A685" s="7" t="s">
        <v>580</v>
      </c>
      <c r="B685" s="6">
        <v>44253</v>
      </c>
      <c r="C685" s="7" t="s">
        <v>355</v>
      </c>
      <c r="D685" s="7" t="s">
        <v>254</v>
      </c>
      <c r="E685" s="9">
        <v>77352.649999999994</v>
      </c>
      <c r="F685" s="30"/>
      <c r="G685" s="29"/>
      <c r="H685" s="31"/>
    </row>
    <row r="686" spans="1:8" ht="15.75" x14ac:dyDescent="0.25">
      <c r="A686" s="5" t="s">
        <v>107</v>
      </c>
      <c r="B686" s="6">
        <v>44056</v>
      </c>
      <c r="C686" s="7" t="s">
        <v>91</v>
      </c>
      <c r="D686" s="8" t="s">
        <v>108</v>
      </c>
      <c r="E686" s="9">
        <v>100757.25</v>
      </c>
      <c r="F686" s="30"/>
      <c r="G686" s="29"/>
      <c r="H686" s="31"/>
    </row>
    <row r="687" spans="1:8" ht="15.75" x14ac:dyDescent="0.25">
      <c r="A687" s="5" t="s">
        <v>109</v>
      </c>
      <c r="B687" s="6">
        <v>44056</v>
      </c>
      <c r="C687" s="7" t="s">
        <v>91</v>
      </c>
      <c r="D687" s="8" t="s">
        <v>110</v>
      </c>
      <c r="E687" s="9">
        <v>191455</v>
      </c>
      <c r="F687" s="30"/>
      <c r="G687" s="29"/>
      <c r="H687" s="31"/>
    </row>
    <row r="688" spans="1:8" ht="15.75" x14ac:dyDescent="0.25">
      <c r="A688" s="5" t="s">
        <v>111</v>
      </c>
      <c r="B688" s="6">
        <v>44056</v>
      </c>
      <c r="C688" s="7" t="s">
        <v>91</v>
      </c>
      <c r="D688" s="8" t="s">
        <v>112</v>
      </c>
      <c r="E688" s="9">
        <v>407247.5</v>
      </c>
      <c r="F688" s="30"/>
      <c r="G688" s="29"/>
      <c r="H688" s="31"/>
    </row>
    <row r="689" spans="1:8" ht="15.75" x14ac:dyDescent="0.25">
      <c r="A689" s="5" t="s">
        <v>113</v>
      </c>
      <c r="B689" s="6">
        <v>44061</v>
      </c>
      <c r="C689" s="7" t="s">
        <v>91</v>
      </c>
      <c r="D689" s="8" t="s">
        <v>114</v>
      </c>
      <c r="E689" s="9">
        <v>100757.25</v>
      </c>
      <c r="F689" s="30"/>
      <c r="G689" s="29"/>
      <c r="H689" s="31"/>
    </row>
    <row r="690" spans="1:8" ht="15.75" x14ac:dyDescent="0.25">
      <c r="A690" s="5" t="s">
        <v>115</v>
      </c>
      <c r="B690" s="6">
        <v>44092</v>
      </c>
      <c r="C690" s="7" t="s">
        <v>91</v>
      </c>
      <c r="D690" s="8" t="s">
        <v>116</v>
      </c>
      <c r="E690" s="9">
        <v>146782.17000000001</v>
      </c>
      <c r="F690" s="30"/>
      <c r="G690" s="29"/>
      <c r="H690" s="31"/>
    </row>
    <row r="691" spans="1:8" ht="15.75" x14ac:dyDescent="0.25">
      <c r="A691" s="5" t="s">
        <v>117</v>
      </c>
      <c r="B691" s="6">
        <v>44099</v>
      </c>
      <c r="C691" s="7" t="s">
        <v>91</v>
      </c>
      <c r="D691" s="8" t="s">
        <v>114</v>
      </c>
      <c r="E691" s="9">
        <v>100757.25</v>
      </c>
      <c r="F691" s="30"/>
      <c r="G691" s="29"/>
      <c r="H691" s="31"/>
    </row>
    <row r="692" spans="1:8" ht="15.75" x14ac:dyDescent="0.25">
      <c r="A692" s="5" t="s">
        <v>118</v>
      </c>
      <c r="B692" s="6">
        <v>44099</v>
      </c>
      <c r="C692" s="7" t="s">
        <v>91</v>
      </c>
      <c r="D692" s="8" t="s">
        <v>110</v>
      </c>
      <c r="E692" s="9">
        <v>191455</v>
      </c>
      <c r="F692" s="30"/>
      <c r="G692" s="29"/>
      <c r="H692" s="31"/>
    </row>
    <row r="693" spans="1:8" ht="15.75" x14ac:dyDescent="0.25">
      <c r="A693" s="5" t="s">
        <v>119</v>
      </c>
      <c r="B693" s="6">
        <v>44099</v>
      </c>
      <c r="C693" s="7" t="s">
        <v>91</v>
      </c>
      <c r="D693" s="8" t="s">
        <v>108</v>
      </c>
      <c r="E693" s="9">
        <v>100757.25</v>
      </c>
      <c r="F693" s="30"/>
      <c r="G693" s="29"/>
      <c r="H693" s="31"/>
    </row>
    <row r="694" spans="1:8" ht="15.75" x14ac:dyDescent="0.25">
      <c r="A694" s="7" t="s">
        <v>637</v>
      </c>
      <c r="B694" s="6">
        <v>44250</v>
      </c>
      <c r="C694" s="7" t="s">
        <v>395</v>
      </c>
      <c r="D694" s="7" t="s">
        <v>254</v>
      </c>
      <c r="E694" s="9">
        <v>57382.54</v>
      </c>
      <c r="F694" s="30">
        <v>3477</v>
      </c>
      <c r="G694" s="29">
        <v>44336</v>
      </c>
      <c r="H694" s="31"/>
    </row>
    <row r="695" spans="1:8" ht="15.75" x14ac:dyDescent="0.25">
      <c r="A695" s="7" t="s">
        <v>638</v>
      </c>
      <c r="B695" s="6">
        <v>44250</v>
      </c>
      <c r="C695" s="7" t="s">
        <v>395</v>
      </c>
      <c r="D695" s="7" t="s">
        <v>254</v>
      </c>
      <c r="E695" s="9">
        <v>10491.83</v>
      </c>
      <c r="F695" s="30">
        <v>3477</v>
      </c>
      <c r="G695" s="29">
        <v>44336</v>
      </c>
      <c r="H695" s="31"/>
    </row>
    <row r="696" spans="1:8" ht="15.75" x14ac:dyDescent="0.25">
      <c r="A696" s="7" t="s">
        <v>639</v>
      </c>
      <c r="B696" s="6">
        <v>44250</v>
      </c>
      <c r="C696" s="7" t="s">
        <v>395</v>
      </c>
      <c r="D696" s="7" t="s">
        <v>254</v>
      </c>
      <c r="E696" s="9">
        <v>17920.830000000002</v>
      </c>
      <c r="F696" s="30">
        <v>3477</v>
      </c>
      <c r="G696" s="29">
        <v>44336</v>
      </c>
      <c r="H696" s="31"/>
    </row>
    <row r="697" spans="1:8" ht="15.75" x14ac:dyDescent="0.25">
      <c r="A697" s="7" t="s">
        <v>596</v>
      </c>
      <c r="B697" s="6">
        <v>44250</v>
      </c>
      <c r="C697" s="7" t="s">
        <v>395</v>
      </c>
      <c r="D697" s="7" t="s">
        <v>254</v>
      </c>
      <c r="E697" s="9">
        <v>10191.24</v>
      </c>
      <c r="F697" s="30">
        <v>3523</v>
      </c>
      <c r="G697" s="29">
        <v>44337</v>
      </c>
      <c r="H697" s="31"/>
    </row>
    <row r="698" spans="1:8" ht="15.75" x14ac:dyDescent="0.25">
      <c r="A698" s="7" t="s">
        <v>597</v>
      </c>
      <c r="B698" s="6">
        <v>44250</v>
      </c>
      <c r="C698" s="7" t="s">
        <v>395</v>
      </c>
      <c r="D698" s="7" t="s">
        <v>254</v>
      </c>
      <c r="E698" s="9">
        <f>8383+88+1509.1</f>
        <v>9980.1</v>
      </c>
      <c r="F698" s="30">
        <v>3523</v>
      </c>
      <c r="G698" s="29">
        <v>44337</v>
      </c>
      <c r="H698" s="31"/>
    </row>
    <row r="699" spans="1:8" ht="15.75" x14ac:dyDescent="0.25">
      <c r="A699" s="5" t="s">
        <v>120</v>
      </c>
      <c r="B699" s="6">
        <v>44099</v>
      </c>
      <c r="C699" s="7" t="s">
        <v>91</v>
      </c>
      <c r="D699" s="8" t="s">
        <v>112</v>
      </c>
      <c r="E699" s="9">
        <v>407247.5</v>
      </c>
      <c r="F699" s="30"/>
      <c r="G699" s="29"/>
      <c r="H699" s="31"/>
    </row>
    <row r="700" spans="1:8" ht="15.75" x14ac:dyDescent="0.25">
      <c r="A700" s="7" t="s">
        <v>90</v>
      </c>
      <c r="B700" s="6">
        <v>44189</v>
      </c>
      <c r="C700" s="7" t="s">
        <v>91</v>
      </c>
      <c r="D700" s="7" t="s">
        <v>92</v>
      </c>
      <c r="E700" s="9">
        <v>100757.25</v>
      </c>
      <c r="F700" s="30"/>
      <c r="G700" s="29"/>
      <c r="H700" s="31"/>
    </row>
    <row r="701" spans="1:8" ht="15.75" x14ac:dyDescent="0.25">
      <c r="A701" s="7" t="s">
        <v>93</v>
      </c>
      <c r="B701" s="6">
        <v>44189</v>
      </c>
      <c r="C701" s="7" t="s">
        <v>91</v>
      </c>
      <c r="D701" s="7" t="s">
        <v>94</v>
      </c>
      <c r="E701" s="9">
        <v>100757.25</v>
      </c>
      <c r="F701" s="30"/>
      <c r="G701" s="29"/>
      <c r="H701" s="31"/>
    </row>
    <row r="702" spans="1:8" ht="15.75" x14ac:dyDescent="0.25">
      <c r="A702" s="7" t="s">
        <v>814</v>
      </c>
      <c r="B702" s="6">
        <v>44250</v>
      </c>
      <c r="C702" s="7" t="s">
        <v>815</v>
      </c>
      <c r="D702" s="7" t="s">
        <v>816</v>
      </c>
      <c r="E702" s="9">
        <v>120360</v>
      </c>
      <c r="F702" s="30"/>
      <c r="G702" s="29"/>
      <c r="H702" s="31"/>
    </row>
    <row r="703" spans="1:8" ht="15.75" x14ac:dyDescent="0.25">
      <c r="A703" s="7" t="s">
        <v>831</v>
      </c>
      <c r="B703" s="6">
        <v>44273</v>
      </c>
      <c r="C703" s="7" t="s">
        <v>832</v>
      </c>
      <c r="D703" s="7" t="s">
        <v>833</v>
      </c>
      <c r="E703" s="9">
        <v>1475394.12</v>
      </c>
      <c r="F703" s="30"/>
      <c r="G703" s="29"/>
      <c r="H703" s="31"/>
    </row>
    <row r="704" spans="1:8" ht="15.75" x14ac:dyDescent="0.25">
      <c r="A704" s="7" t="s">
        <v>394</v>
      </c>
      <c r="B704" s="6">
        <v>44250</v>
      </c>
      <c r="C704" s="7" t="s">
        <v>395</v>
      </c>
      <c r="D704" s="7" t="s">
        <v>254</v>
      </c>
      <c r="E704" s="9">
        <v>9214.3700000000008</v>
      </c>
      <c r="F704" s="30"/>
      <c r="G704" s="29"/>
      <c r="H704" s="31"/>
    </row>
    <row r="705" spans="1:8" ht="15.75" x14ac:dyDescent="0.25">
      <c r="A705" s="7" t="s">
        <v>396</v>
      </c>
      <c r="B705" s="6">
        <v>44250</v>
      </c>
      <c r="C705" s="7" t="s">
        <v>395</v>
      </c>
      <c r="D705" s="7" t="s">
        <v>254</v>
      </c>
      <c r="E705" s="9">
        <v>25312.84</v>
      </c>
      <c r="F705" s="30"/>
      <c r="G705" s="29"/>
      <c r="H705" s="31"/>
    </row>
    <row r="706" spans="1:8" ht="15.75" x14ac:dyDescent="0.25">
      <c r="A706" s="7" t="s">
        <v>640</v>
      </c>
      <c r="B706" s="6">
        <v>44250</v>
      </c>
      <c r="C706" s="7" t="s">
        <v>395</v>
      </c>
      <c r="D706" s="7" t="s">
        <v>254</v>
      </c>
      <c r="E706" s="9">
        <v>9363.65</v>
      </c>
      <c r="F706" s="30">
        <v>3477</v>
      </c>
      <c r="G706" s="29">
        <v>44336</v>
      </c>
      <c r="H706" s="31"/>
    </row>
    <row r="707" spans="1:8" ht="15.75" x14ac:dyDescent="0.25">
      <c r="A707" s="7" t="s">
        <v>397</v>
      </c>
      <c r="B707" s="6">
        <v>44250</v>
      </c>
      <c r="C707" s="7" t="s">
        <v>395</v>
      </c>
      <c r="D707" s="7" t="s">
        <v>254</v>
      </c>
      <c r="E707" s="9">
        <v>9976.82</v>
      </c>
      <c r="F707" s="30"/>
      <c r="G707" s="29"/>
      <c r="H707" s="31"/>
    </row>
    <row r="708" spans="1:8" ht="15.75" x14ac:dyDescent="0.25">
      <c r="A708" s="7" t="s">
        <v>398</v>
      </c>
      <c r="B708" s="6">
        <v>44250</v>
      </c>
      <c r="C708" s="7" t="s">
        <v>395</v>
      </c>
      <c r="D708" s="7" t="s">
        <v>254</v>
      </c>
      <c r="E708" s="9">
        <f>2704.17+3510.76</f>
        <v>6214.93</v>
      </c>
      <c r="F708" s="30"/>
      <c r="G708" s="29"/>
      <c r="H708" s="31"/>
    </row>
    <row r="709" spans="1:8" ht="15.75" x14ac:dyDescent="0.25">
      <c r="A709" s="7" t="s">
        <v>399</v>
      </c>
      <c r="B709" s="6">
        <v>44250</v>
      </c>
      <c r="C709" s="7" t="s">
        <v>395</v>
      </c>
      <c r="D709" s="7" t="s">
        <v>254</v>
      </c>
      <c r="E709" s="9">
        <v>36817.97</v>
      </c>
      <c r="F709" s="30"/>
      <c r="G709" s="29"/>
      <c r="H709" s="31"/>
    </row>
    <row r="710" spans="1:8" ht="15.75" x14ac:dyDescent="0.25">
      <c r="A710" s="7" t="s">
        <v>400</v>
      </c>
      <c r="B710" s="6">
        <v>44250</v>
      </c>
      <c r="C710" s="7" t="s">
        <v>395</v>
      </c>
      <c r="D710" s="7" t="s">
        <v>254</v>
      </c>
      <c r="E710" s="9">
        <v>45367.21</v>
      </c>
      <c r="F710" s="30"/>
      <c r="G710" s="29"/>
      <c r="H710" s="31"/>
    </row>
    <row r="711" spans="1:8" ht="15.75" x14ac:dyDescent="0.25">
      <c r="A711" s="7" t="s">
        <v>401</v>
      </c>
      <c r="B711" s="6">
        <v>44250</v>
      </c>
      <c r="C711" s="7" t="s">
        <v>395</v>
      </c>
      <c r="D711" s="7" t="s">
        <v>254</v>
      </c>
      <c r="E711" s="9">
        <v>22322.67</v>
      </c>
      <c r="F711" s="30"/>
      <c r="G711" s="29"/>
      <c r="H711" s="31"/>
    </row>
    <row r="712" spans="1:8" ht="15.75" x14ac:dyDescent="0.25">
      <c r="A712" s="7" t="s">
        <v>405</v>
      </c>
      <c r="B712" s="6">
        <v>44250</v>
      </c>
      <c r="C712" s="7" t="s">
        <v>395</v>
      </c>
      <c r="D712" s="7" t="s">
        <v>254</v>
      </c>
      <c r="E712" s="9">
        <v>14081.02</v>
      </c>
      <c r="F712" s="30"/>
      <c r="G712" s="29"/>
      <c r="H712" s="31"/>
    </row>
    <row r="713" spans="1:8" ht="15.75" x14ac:dyDescent="0.25">
      <c r="A713" s="7" t="s">
        <v>498</v>
      </c>
      <c r="B713" s="6">
        <v>44250</v>
      </c>
      <c r="C713" s="7" t="s">
        <v>395</v>
      </c>
      <c r="D713" s="7" t="s">
        <v>254</v>
      </c>
      <c r="E713" s="9">
        <v>22015.91</v>
      </c>
      <c r="F713" s="30"/>
      <c r="G713" s="29"/>
      <c r="H713" s="31"/>
    </row>
    <row r="714" spans="1:8" ht="15.75" x14ac:dyDescent="0.25">
      <c r="A714" s="7" t="s">
        <v>500</v>
      </c>
      <c r="B714" s="6">
        <v>44250</v>
      </c>
      <c r="C714" s="7" t="s">
        <v>395</v>
      </c>
      <c r="D714" s="7" t="s">
        <v>254</v>
      </c>
      <c r="E714" s="9">
        <v>25527.14</v>
      </c>
      <c r="F714" s="30"/>
      <c r="G714" s="29"/>
      <c r="H714" s="31"/>
    </row>
    <row r="715" spans="1:8" ht="15.75" x14ac:dyDescent="0.25">
      <c r="A715" s="7" t="s">
        <v>641</v>
      </c>
      <c r="B715" s="6">
        <v>44250</v>
      </c>
      <c r="C715" s="7" t="s">
        <v>395</v>
      </c>
      <c r="D715" s="7" t="s">
        <v>254</v>
      </c>
      <c r="E715" s="9">
        <v>37337.19</v>
      </c>
      <c r="F715" s="30">
        <v>3477</v>
      </c>
      <c r="G715" s="29">
        <v>44336</v>
      </c>
      <c r="H715" s="31"/>
    </row>
    <row r="716" spans="1:8" ht="15.75" x14ac:dyDescent="0.25">
      <c r="A716" s="7" t="s">
        <v>642</v>
      </c>
      <c r="B716" s="6">
        <v>44250</v>
      </c>
      <c r="C716" s="7" t="s">
        <v>395</v>
      </c>
      <c r="D716" s="7" t="s">
        <v>254</v>
      </c>
      <c r="E716" s="9">
        <f>34740.22+3523.24</f>
        <v>38263.46</v>
      </c>
      <c r="F716" s="30">
        <v>3477</v>
      </c>
      <c r="G716" s="29">
        <v>44336</v>
      </c>
      <c r="H716" s="31"/>
    </row>
    <row r="717" spans="1:8" ht="15.75" x14ac:dyDescent="0.25">
      <c r="A717" s="7" t="s">
        <v>643</v>
      </c>
      <c r="B717" s="6">
        <v>44250</v>
      </c>
      <c r="C717" s="7" t="s">
        <v>395</v>
      </c>
      <c r="D717" s="7" t="s">
        <v>254</v>
      </c>
      <c r="E717" s="9">
        <v>14219.19</v>
      </c>
      <c r="F717" s="30">
        <v>3477</v>
      </c>
      <c r="G717" s="29">
        <v>44336</v>
      </c>
      <c r="H717" s="31"/>
    </row>
    <row r="718" spans="1:8" ht="15.75" x14ac:dyDescent="0.25">
      <c r="A718" s="7" t="s">
        <v>825</v>
      </c>
      <c r="B718" s="6">
        <v>44271</v>
      </c>
      <c r="C718" s="7" t="s">
        <v>395</v>
      </c>
      <c r="D718" s="7" t="s">
        <v>254</v>
      </c>
      <c r="E718" s="9">
        <v>9363.65</v>
      </c>
      <c r="F718" s="30">
        <v>3252</v>
      </c>
      <c r="G718" s="29">
        <v>44330</v>
      </c>
      <c r="H718" s="31"/>
    </row>
    <row r="719" spans="1:8" ht="15.75" x14ac:dyDescent="0.25">
      <c r="A719" s="7" t="s">
        <v>667</v>
      </c>
      <c r="B719" s="6">
        <v>44271</v>
      </c>
      <c r="C719" s="7" t="s">
        <v>395</v>
      </c>
      <c r="D719" s="7" t="s">
        <v>254</v>
      </c>
      <c r="E719" s="9">
        <v>9694.0499999999993</v>
      </c>
      <c r="F719" s="30">
        <v>3252</v>
      </c>
      <c r="G719" s="29">
        <v>44330</v>
      </c>
      <c r="H719" s="31"/>
    </row>
    <row r="720" spans="1:8" ht="15.75" x14ac:dyDescent="0.25">
      <c r="A720" s="7" t="s">
        <v>668</v>
      </c>
      <c r="B720" s="6">
        <v>44271</v>
      </c>
      <c r="C720" s="7" t="s">
        <v>395</v>
      </c>
      <c r="D720" s="7" t="s">
        <v>254</v>
      </c>
      <c r="E720" s="9">
        <v>25140.6</v>
      </c>
      <c r="F720" s="30">
        <v>3252</v>
      </c>
      <c r="G720" s="29">
        <v>44330</v>
      </c>
      <c r="H720" s="31"/>
    </row>
    <row r="721" spans="1:8" ht="15.75" x14ac:dyDescent="0.25">
      <c r="A721" s="7" t="s">
        <v>669</v>
      </c>
      <c r="B721" s="6">
        <v>44271</v>
      </c>
      <c r="C721" s="7" t="s">
        <v>395</v>
      </c>
      <c r="D721" s="7" t="s">
        <v>254</v>
      </c>
      <c r="E721" s="9">
        <v>10071.65</v>
      </c>
      <c r="F721" s="30">
        <v>3252</v>
      </c>
      <c r="G721" s="29">
        <v>44330</v>
      </c>
      <c r="H721" s="31"/>
    </row>
    <row r="722" spans="1:8" ht="15.75" x14ac:dyDescent="0.25">
      <c r="A722" s="7" t="s">
        <v>220</v>
      </c>
      <c r="B722" s="6">
        <v>44271</v>
      </c>
      <c r="C722" s="7" t="s">
        <v>395</v>
      </c>
      <c r="D722" s="7" t="s">
        <v>254</v>
      </c>
      <c r="E722" s="9">
        <v>9363.65</v>
      </c>
      <c r="F722" s="30">
        <v>3252</v>
      </c>
      <c r="G722" s="29">
        <v>44330</v>
      </c>
      <c r="H722" s="29"/>
    </row>
    <row r="723" spans="1:8" ht="15.75" x14ac:dyDescent="0.25">
      <c r="A723" s="7" t="s">
        <v>826</v>
      </c>
      <c r="B723" s="6">
        <v>44271</v>
      </c>
      <c r="C723" s="7" t="s">
        <v>395</v>
      </c>
      <c r="D723" s="7" t="s">
        <v>254</v>
      </c>
      <c r="E723" s="9">
        <v>9363.65</v>
      </c>
      <c r="F723" s="30">
        <v>3252</v>
      </c>
      <c r="G723" s="29">
        <v>44330</v>
      </c>
      <c r="H723" s="29"/>
    </row>
    <row r="724" spans="1:8" ht="15.75" x14ac:dyDescent="0.25">
      <c r="A724" s="7" t="s">
        <v>824</v>
      </c>
      <c r="B724" s="6">
        <v>44271</v>
      </c>
      <c r="C724" s="7" t="s">
        <v>395</v>
      </c>
      <c r="D724" s="7" t="s">
        <v>254</v>
      </c>
      <c r="E724" s="9">
        <v>9363.65</v>
      </c>
      <c r="F724" s="30">
        <v>3252</v>
      </c>
      <c r="G724" s="29">
        <v>44330</v>
      </c>
      <c r="H724" s="29"/>
    </row>
    <row r="725" spans="1:8" ht="15.75" x14ac:dyDescent="0.25">
      <c r="A725" s="7" t="s">
        <v>670</v>
      </c>
      <c r="B725" s="6">
        <v>44271</v>
      </c>
      <c r="C725" s="7" t="s">
        <v>395</v>
      </c>
      <c r="D725" s="7" t="s">
        <v>254</v>
      </c>
      <c r="E725" s="9">
        <v>25140.6</v>
      </c>
      <c r="F725" s="30">
        <v>3252</v>
      </c>
      <c r="G725" s="29">
        <v>44330</v>
      </c>
      <c r="H725" s="29"/>
    </row>
    <row r="726" spans="1:8" ht="15.75" x14ac:dyDescent="0.25">
      <c r="A726" s="7" t="s">
        <v>671</v>
      </c>
      <c r="B726" s="6">
        <v>44271</v>
      </c>
      <c r="C726" s="7" t="s">
        <v>395</v>
      </c>
      <c r="D726" s="7" t="s">
        <v>254</v>
      </c>
      <c r="E726" s="9">
        <v>25178.65</v>
      </c>
      <c r="F726" s="30">
        <v>3252</v>
      </c>
      <c r="G726" s="29">
        <v>44330</v>
      </c>
      <c r="H726" s="29"/>
    </row>
    <row r="727" spans="1:8" ht="15.75" x14ac:dyDescent="0.25">
      <c r="A727" s="7" t="s">
        <v>827</v>
      </c>
      <c r="B727" s="6">
        <v>44271</v>
      </c>
      <c r="C727" s="7" t="s">
        <v>395</v>
      </c>
      <c r="D727" s="7" t="s">
        <v>254</v>
      </c>
      <c r="E727" s="9">
        <v>9401.7099999999991</v>
      </c>
      <c r="F727" s="30">
        <v>3252</v>
      </c>
      <c r="G727" s="29">
        <v>44330</v>
      </c>
      <c r="H727" s="29"/>
    </row>
    <row r="728" spans="1:8" ht="15.75" x14ac:dyDescent="0.25">
      <c r="A728" s="7" t="s">
        <v>657</v>
      </c>
      <c r="B728" s="6">
        <v>44271</v>
      </c>
      <c r="C728" s="7" t="s">
        <v>395</v>
      </c>
      <c r="D728" s="7" t="s">
        <v>254</v>
      </c>
      <c r="E728" s="9">
        <v>25117.08</v>
      </c>
      <c r="F728" s="30">
        <v>3553</v>
      </c>
      <c r="G728" s="29">
        <v>44337</v>
      </c>
      <c r="H728" s="29"/>
    </row>
    <row r="729" spans="1:8" ht="15.75" x14ac:dyDescent="0.25">
      <c r="A729" s="7" t="s">
        <v>658</v>
      </c>
      <c r="B729" s="6">
        <v>44271</v>
      </c>
      <c r="C729" s="7" t="s">
        <v>395</v>
      </c>
      <c r="D729" s="7" t="s">
        <v>254</v>
      </c>
      <c r="E729" s="9">
        <v>9541.76</v>
      </c>
      <c r="F729" s="30">
        <v>3553</v>
      </c>
      <c r="G729" s="29">
        <v>44337</v>
      </c>
      <c r="H729" s="29"/>
    </row>
    <row r="730" spans="1:8" ht="15.75" x14ac:dyDescent="0.25">
      <c r="A730" s="7" t="s">
        <v>659</v>
      </c>
      <c r="B730" s="6">
        <v>44271</v>
      </c>
      <c r="C730" s="7" t="s">
        <v>395</v>
      </c>
      <c r="D730" s="7" t="s">
        <v>254</v>
      </c>
      <c r="E730" s="9">
        <v>9343.81</v>
      </c>
      <c r="F730" s="30">
        <v>3553</v>
      </c>
      <c r="G730" s="29">
        <v>44337</v>
      </c>
      <c r="H730" s="29"/>
    </row>
    <row r="731" spans="1:8" ht="15.75" x14ac:dyDescent="0.25">
      <c r="A731" s="7" t="s">
        <v>660</v>
      </c>
      <c r="B731" s="6">
        <v>44271</v>
      </c>
      <c r="C731" s="7" t="s">
        <v>395</v>
      </c>
      <c r="D731" s="7" t="s">
        <v>254</v>
      </c>
      <c r="E731" s="9">
        <v>10136</v>
      </c>
      <c r="F731" s="30">
        <v>3553</v>
      </c>
      <c r="G731" s="29">
        <v>44337</v>
      </c>
      <c r="H731" s="29"/>
    </row>
    <row r="732" spans="1:8" ht="15.75" x14ac:dyDescent="0.25">
      <c r="A732" s="7" t="s">
        <v>661</v>
      </c>
      <c r="B732" s="6">
        <v>44271</v>
      </c>
      <c r="C732" s="7" t="s">
        <v>395</v>
      </c>
      <c r="D732" s="7" t="s">
        <v>254</v>
      </c>
      <c r="E732" s="9">
        <v>51326.93</v>
      </c>
      <c r="F732" s="30">
        <v>3553</v>
      </c>
      <c r="G732" s="29">
        <v>44337</v>
      </c>
      <c r="H732" s="31"/>
    </row>
    <row r="733" spans="1:8" ht="15.75" x14ac:dyDescent="0.25">
      <c r="A733" s="7" t="s">
        <v>662</v>
      </c>
      <c r="B733" s="6">
        <v>44271</v>
      </c>
      <c r="C733" s="7" t="s">
        <v>395</v>
      </c>
      <c r="D733" s="7" t="s">
        <v>254</v>
      </c>
      <c r="E733" s="9">
        <v>13440</v>
      </c>
      <c r="F733" s="30">
        <v>3553</v>
      </c>
      <c r="G733" s="29">
        <v>44337</v>
      </c>
      <c r="H733" s="29"/>
    </row>
    <row r="734" spans="1:8" ht="15.75" x14ac:dyDescent="0.25">
      <c r="A734" s="7" t="s">
        <v>663</v>
      </c>
      <c r="B734" s="6">
        <v>44271</v>
      </c>
      <c r="C734" s="7" t="s">
        <v>395</v>
      </c>
      <c r="D734" s="7" t="s">
        <v>254</v>
      </c>
      <c r="E734" s="9">
        <v>9944.98</v>
      </c>
      <c r="F734" s="30">
        <v>3553</v>
      </c>
      <c r="G734" s="29">
        <v>44337</v>
      </c>
      <c r="H734" s="29"/>
    </row>
    <row r="735" spans="1:8" ht="15.75" x14ac:dyDescent="0.25">
      <c r="A735" s="7" t="s">
        <v>664</v>
      </c>
      <c r="B735" s="6">
        <v>44271</v>
      </c>
      <c r="C735" s="7" t="s">
        <v>395</v>
      </c>
      <c r="D735" s="7" t="s">
        <v>254</v>
      </c>
      <c r="E735" s="9">
        <f>2263.19+12573.3</f>
        <v>14836.49</v>
      </c>
      <c r="F735" s="30">
        <v>3553</v>
      </c>
      <c r="G735" s="29">
        <v>44337</v>
      </c>
      <c r="H735" s="31"/>
    </row>
    <row r="736" spans="1:8" ht="15.75" x14ac:dyDescent="0.25">
      <c r="A736" s="7" t="s">
        <v>501</v>
      </c>
      <c r="B736" s="6">
        <v>44250</v>
      </c>
      <c r="C736" s="7" t="s">
        <v>395</v>
      </c>
      <c r="D736" s="7" t="s">
        <v>254</v>
      </c>
      <c r="E736" s="9">
        <f>8044.36+1447.98</f>
        <v>9492.34</v>
      </c>
      <c r="F736" s="30"/>
      <c r="G736" s="29"/>
      <c r="H736" s="31"/>
    </row>
    <row r="737" spans="1:8" ht="15.75" x14ac:dyDescent="0.25">
      <c r="A737" s="7" t="s">
        <v>666</v>
      </c>
      <c r="B737" s="6">
        <v>44271</v>
      </c>
      <c r="C737" s="7" t="s">
        <v>395</v>
      </c>
      <c r="D737" s="7" t="s">
        <v>254</v>
      </c>
      <c r="E737" s="9">
        <v>11398.8</v>
      </c>
      <c r="F737" s="30">
        <v>3553</v>
      </c>
      <c r="G737" s="29">
        <v>44337</v>
      </c>
      <c r="H737" s="31"/>
    </row>
    <row r="738" spans="1:8" ht="15.75" x14ac:dyDescent="0.25">
      <c r="A738" s="7" t="s">
        <v>499</v>
      </c>
      <c r="B738" s="6">
        <v>44250</v>
      </c>
      <c r="C738" s="7" t="s">
        <v>395</v>
      </c>
      <c r="D738" s="7" t="s">
        <v>254</v>
      </c>
      <c r="E738" s="9">
        <v>9779.17</v>
      </c>
      <c r="F738" s="30"/>
      <c r="G738" s="29"/>
      <c r="H738" s="31"/>
    </row>
    <row r="739" spans="1:8" ht="15.75" x14ac:dyDescent="0.25">
      <c r="A739" s="7" t="s">
        <v>502</v>
      </c>
      <c r="B739" s="6">
        <v>44250</v>
      </c>
      <c r="C739" s="7" t="s">
        <v>395</v>
      </c>
      <c r="D739" s="7" t="s">
        <v>254</v>
      </c>
      <c r="E739" s="9">
        <f>20336.35+8019.88</f>
        <v>28356.23</v>
      </c>
      <c r="F739" s="30"/>
      <c r="G739" s="29"/>
      <c r="H739" s="31"/>
    </row>
    <row r="740" spans="1:8" ht="15.75" x14ac:dyDescent="0.25">
      <c r="A740" s="7" t="s">
        <v>503</v>
      </c>
      <c r="B740" s="6">
        <v>44250</v>
      </c>
      <c r="C740" s="7" t="s">
        <v>395</v>
      </c>
      <c r="D740" s="7" t="s">
        <v>254</v>
      </c>
      <c r="E740" s="9">
        <f>7994.41+1438.99</f>
        <v>9433.4</v>
      </c>
      <c r="F740" s="30"/>
      <c r="G740" s="29"/>
      <c r="H740" s="31"/>
    </row>
    <row r="741" spans="1:8" ht="15.75" x14ac:dyDescent="0.25">
      <c r="A741" s="7" t="s">
        <v>505</v>
      </c>
      <c r="B741" s="6">
        <v>44250</v>
      </c>
      <c r="C741" s="7" t="s">
        <v>395</v>
      </c>
      <c r="D741" s="7" t="s">
        <v>254</v>
      </c>
      <c r="E741" s="9">
        <v>9622.2000000000007</v>
      </c>
      <c r="F741" s="30"/>
      <c r="G741" s="29"/>
      <c r="H741" s="31"/>
    </row>
    <row r="742" spans="1:8" ht="15.75" x14ac:dyDescent="0.25">
      <c r="A742" s="7" t="s">
        <v>504</v>
      </c>
      <c r="B742" s="6">
        <v>44250</v>
      </c>
      <c r="C742" s="7" t="s">
        <v>395</v>
      </c>
      <c r="D742" s="7" t="s">
        <v>254</v>
      </c>
      <c r="E742" s="9">
        <f>7994.41+1438.99</f>
        <v>9433.4</v>
      </c>
      <c r="F742" s="30"/>
      <c r="G742" s="29"/>
      <c r="H742" s="31"/>
    </row>
    <row r="743" spans="1:8" ht="15.75" x14ac:dyDescent="0.25">
      <c r="A743" s="7" t="s">
        <v>506</v>
      </c>
      <c r="B743" s="6">
        <v>44250</v>
      </c>
      <c r="C743" s="7" t="s">
        <v>395</v>
      </c>
      <c r="D743" s="7" t="s">
        <v>254</v>
      </c>
      <c r="E743" s="9">
        <f>7985.18+1437.33</f>
        <v>9422.51</v>
      </c>
      <c r="F743" s="30"/>
      <c r="G743" s="29"/>
      <c r="H743" s="31"/>
    </row>
    <row r="744" spans="1:8" ht="15.75" x14ac:dyDescent="0.25">
      <c r="A744" s="7" t="s">
        <v>82</v>
      </c>
      <c r="B744" s="6">
        <v>44183</v>
      </c>
      <c r="C744" s="7" t="s">
        <v>206</v>
      </c>
      <c r="D744" s="7" t="s">
        <v>84</v>
      </c>
      <c r="E744" s="9">
        <v>26163.02</v>
      </c>
      <c r="F744" s="30">
        <v>3177</v>
      </c>
      <c r="G744" s="29">
        <v>44327</v>
      </c>
      <c r="H744" s="31"/>
    </row>
    <row r="745" spans="1:8" ht="15.75" x14ac:dyDescent="0.25">
      <c r="A745" s="7" t="s">
        <v>426</v>
      </c>
      <c r="B745" s="6">
        <v>44207</v>
      </c>
      <c r="C745" s="7" t="s">
        <v>206</v>
      </c>
      <c r="D745" s="7" t="s">
        <v>428</v>
      </c>
      <c r="E745" s="9">
        <v>26163.200000000001</v>
      </c>
      <c r="F745" s="30">
        <v>3177</v>
      </c>
      <c r="G745" s="29">
        <v>44327</v>
      </c>
      <c r="H745" s="31"/>
    </row>
    <row r="746" spans="1:8" ht="15.75" x14ac:dyDescent="0.25">
      <c r="A746" s="7" t="s">
        <v>205</v>
      </c>
      <c r="B746" s="6">
        <v>44230</v>
      </c>
      <c r="C746" s="7" t="s">
        <v>206</v>
      </c>
      <c r="D746" s="7" t="s">
        <v>207</v>
      </c>
      <c r="E746" s="9">
        <v>26163.19</v>
      </c>
      <c r="F746" s="30">
        <v>3177</v>
      </c>
      <c r="G746" s="29">
        <v>44327</v>
      </c>
      <c r="H746" s="31"/>
    </row>
    <row r="747" spans="1:8" ht="15.75" x14ac:dyDescent="0.25">
      <c r="A747" s="7" t="s">
        <v>507</v>
      </c>
      <c r="B747" s="6">
        <v>44250</v>
      </c>
      <c r="C747" s="7" t="s">
        <v>395</v>
      </c>
      <c r="D747" s="7" t="s">
        <v>254</v>
      </c>
      <c r="E747" s="9">
        <f>7985.18+1437.33</f>
        <v>9422.51</v>
      </c>
      <c r="F747" s="30"/>
      <c r="G747" s="29"/>
      <c r="H747" s="31"/>
    </row>
    <row r="748" spans="1:8" ht="15.75" x14ac:dyDescent="0.25">
      <c r="A748" s="7" t="s">
        <v>855</v>
      </c>
      <c r="B748" s="6">
        <v>44242</v>
      </c>
      <c r="C748" s="7" t="s">
        <v>854</v>
      </c>
      <c r="D748" s="7" t="s">
        <v>254</v>
      </c>
      <c r="E748" s="9">
        <v>187856</v>
      </c>
      <c r="F748" s="30">
        <v>3626</v>
      </c>
      <c r="G748" s="29">
        <v>44341</v>
      </c>
      <c r="H748" s="31"/>
    </row>
    <row r="749" spans="1:8" ht="15.75" x14ac:dyDescent="0.25">
      <c r="A749" s="7" t="s">
        <v>351</v>
      </c>
      <c r="B749" s="6">
        <v>44284</v>
      </c>
      <c r="C749" s="7" t="s">
        <v>854</v>
      </c>
      <c r="D749" s="7" t="s">
        <v>254</v>
      </c>
      <c r="E749" s="9">
        <v>787296</v>
      </c>
      <c r="F749" s="30">
        <v>3512</v>
      </c>
      <c r="G749" s="29">
        <v>44337</v>
      </c>
      <c r="H749" s="31"/>
    </row>
    <row r="750" spans="1:8" ht="15.75" x14ac:dyDescent="0.25">
      <c r="A750" s="7" t="s">
        <v>644</v>
      </c>
      <c r="B750" s="6">
        <v>44250</v>
      </c>
      <c r="C750" s="7" t="s">
        <v>395</v>
      </c>
      <c r="D750" s="7" t="s">
        <v>254</v>
      </c>
      <c r="E750" s="9">
        <f>1455.6+8086.65</f>
        <v>9542.25</v>
      </c>
      <c r="F750" s="30"/>
      <c r="G750" s="29"/>
      <c r="H750" s="31"/>
    </row>
    <row r="751" spans="1:8" ht="15.75" x14ac:dyDescent="0.25">
      <c r="A751" s="7" t="s">
        <v>645</v>
      </c>
      <c r="B751" s="6">
        <v>44250</v>
      </c>
      <c r="C751" s="7" t="s">
        <v>395</v>
      </c>
      <c r="D751" s="7" t="s">
        <v>254</v>
      </c>
      <c r="E751" s="9">
        <v>9359.8799999999992</v>
      </c>
      <c r="F751" s="30"/>
      <c r="G751" s="29"/>
      <c r="H751" s="31"/>
    </row>
    <row r="752" spans="1:8" ht="15.75" x14ac:dyDescent="0.25">
      <c r="A752" s="7" t="s">
        <v>202</v>
      </c>
      <c r="B752" s="6">
        <v>44232</v>
      </c>
      <c r="C752" s="7" t="s">
        <v>203</v>
      </c>
      <c r="D752" s="7" t="s">
        <v>204</v>
      </c>
      <c r="E752" s="9">
        <v>3000000</v>
      </c>
      <c r="F752" s="30">
        <v>2358</v>
      </c>
      <c r="G752" s="29">
        <v>44302</v>
      </c>
      <c r="H752" s="29">
        <v>44320</v>
      </c>
    </row>
    <row r="753" spans="1:8" ht="15.75" x14ac:dyDescent="0.25">
      <c r="A753" s="7" t="s">
        <v>448</v>
      </c>
      <c r="B753" s="6">
        <v>44211</v>
      </c>
      <c r="C753" s="7" t="s">
        <v>798</v>
      </c>
      <c r="D753" s="7" t="s">
        <v>450</v>
      </c>
      <c r="E753" s="9">
        <v>29500</v>
      </c>
      <c r="F753" s="30">
        <v>2525</v>
      </c>
      <c r="G753" s="29">
        <v>44308</v>
      </c>
      <c r="H753" s="29">
        <v>44326</v>
      </c>
    </row>
    <row r="754" spans="1:8" ht="15.75" x14ac:dyDescent="0.25">
      <c r="A754" s="7" t="s">
        <v>451</v>
      </c>
      <c r="B754" s="6">
        <v>44246</v>
      </c>
      <c r="C754" s="7" t="s">
        <v>798</v>
      </c>
      <c r="D754" s="7" t="s">
        <v>452</v>
      </c>
      <c r="E754" s="9">
        <v>59000</v>
      </c>
      <c r="F754" s="30">
        <v>2525</v>
      </c>
      <c r="G754" s="29">
        <v>44308</v>
      </c>
      <c r="H754" s="29">
        <v>44326</v>
      </c>
    </row>
    <row r="755" spans="1:8" ht="15.75" x14ac:dyDescent="0.25">
      <c r="A755" s="7" t="s">
        <v>453</v>
      </c>
      <c r="B755" s="6">
        <v>44252</v>
      </c>
      <c r="C755" s="7" t="s">
        <v>798</v>
      </c>
      <c r="D755" s="7" t="s">
        <v>454</v>
      </c>
      <c r="E755" s="9">
        <v>82600</v>
      </c>
      <c r="F755" s="30">
        <v>2525</v>
      </c>
      <c r="G755" s="29">
        <v>44308</v>
      </c>
      <c r="H755" s="29">
        <v>44326</v>
      </c>
    </row>
    <row r="756" spans="1:8" ht="15.75" x14ac:dyDescent="0.25">
      <c r="A756" s="7" t="s">
        <v>1418</v>
      </c>
      <c r="B756" s="6">
        <v>44228</v>
      </c>
      <c r="C756" s="7" t="s">
        <v>798</v>
      </c>
      <c r="D756" s="7" t="s">
        <v>799</v>
      </c>
      <c r="E756" s="9">
        <v>29500</v>
      </c>
      <c r="F756" s="30">
        <v>2842</v>
      </c>
      <c r="G756" s="29">
        <v>44319</v>
      </c>
      <c r="H756" s="29">
        <v>44335</v>
      </c>
    </row>
    <row r="757" spans="1:8" ht="15.75" x14ac:dyDescent="0.25">
      <c r="A757" s="7" t="s">
        <v>480</v>
      </c>
      <c r="B757" s="6">
        <v>44250</v>
      </c>
      <c r="C757" s="7" t="s">
        <v>798</v>
      </c>
      <c r="D757" s="7" t="s">
        <v>801</v>
      </c>
      <c r="E757" s="9">
        <v>41300</v>
      </c>
      <c r="F757" s="30">
        <v>2842</v>
      </c>
      <c r="G757" s="29">
        <v>44319</v>
      </c>
      <c r="H757" s="29">
        <v>44335</v>
      </c>
    </row>
    <row r="758" spans="1:8" ht="15.75" x14ac:dyDescent="0.25">
      <c r="A758" s="7" t="s">
        <v>1419</v>
      </c>
      <c r="B758" s="6">
        <v>44245</v>
      </c>
      <c r="C758" s="7" t="s">
        <v>798</v>
      </c>
      <c r="D758" s="7" t="s">
        <v>803</v>
      </c>
      <c r="E758" s="9">
        <v>41300</v>
      </c>
      <c r="F758" s="30">
        <v>2842</v>
      </c>
      <c r="G758" s="29">
        <v>44319</v>
      </c>
      <c r="H758" s="29">
        <v>44335</v>
      </c>
    </row>
    <row r="759" spans="1:8" ht="15.75" x14ac:dyDescent="0.25">
      <c r="A759" s="7" t="s">
        <v>1420</v>
      </c>
      <c r="B759" s="6">
        <v>44278</v>
      </c>
      <c r="C759" s="7" t="s">
        <v>798</v>
      </c>
      <c r="D759" s="7" t="s">
        <v>805</v>
      </c>
      <c r="E759" s="9">
        <v>41300</v>
      </c>
      <c r="F759" s="30">
        <v>2842</v>
      </c>
      <c r="G759" s="29">
        <v>44319</v>
      </c>
      <c r="H759" s="29">
        <v>44335</v>
      </c>
    </row>
    <row r="760" spans="1:8" ht="15.75" x14ac:dyDescent="0.25">
      <c r="A760" s="7" t="s">
        <v>1421</v>
      </c>
      <c r="B760" s="6">
        <v>44274</v>
      </c>
      <c r="C760" s="7" t="s">
        <v>798</v>
      </c>
      <c r="D760" s="7" t="s">
        <v>807</v>
      </c>
      <c r="E760" s="9">
        <v>88500</v>
      </c>
      <c r="F760" s="30">
        <v>2842</v>
      </c>
      <c r="G760" s="29">
        <v>44319</v>
      </c>
      <c r="H760" s="29">
        <v>44335</v>
      </c>
    </row>
    <row r="761" spans="1:8" ht="15.75" x14ac:dyDescent="0.25">
      <c r="A761" s="7" t="s">
        <v>1422</v>
      </c>
      <c r="B761" s="6">
        <v>44282</v>
      </c>
      <c r="C761" s="7" t="s">
        <v>798</v>
      </c>
      <c r="D761" s="7" t="s">
        <v>809</v>
      </c>
      <c r="E761" s="9">
        <v>29500</v>
      </c>
      <c r="F761" s="30">
        <v>2842</v>
      </c>
      <c r="G761" s="29">
        <v>44319</v>
      </c>
      <c r="H761" s="29">
        <v>44335</v>
      </c>
    </row>
    <row r="762" spans="1:8" ht="15.75" x14ac:dyDescent="0.25">
      <c r="A762" s="7" t="s">
        <v>646</v>
      </c>
      <c r="B762" s="6">
        <v>44250</v>
      </c>
      <c r="C762" s="7" t="s">
        <v>395</v>
      </c>
      <c r="D762" s="7" t="s">
        <v>254</v>
      </c>
      <c r="E762" s="9">
        <f>7772.1+1398.26</f>
        <v>9170.36</v>
      </c>
      <c r="F762" s="30"/>
      <c r="G762" s="29"/>
      <c r="H762" s="31"/>
    </row>
    <row r="763" spans="1:8" ht="15.75" x14ac:dyDescent="0.25">
      <c r="A763" s="7" t="s">
        <v>647</v>
      </c>
      <c r="B763" s="6">
        <v>44250</v>
      </c>
      <c r="C763" s="7" t="s">
        <v>395</v>
      </c>
      <c r="D763" s="7" t="s">
        <v>254</v>
      </c>
      <c r="E763" s="9">
        <f>7772.1+1398.98</f>
        <v>9171.08</v>
      </c>
      <c r="F763" s="30"/>
      <c r="G763" s="29"/>
      <c r="H763" s="31"/>
    </row>
    <row r="764" spans="1:8" ht="15.75" x14ac:dyDescent="0.25">
      <c r="A764" s="7" t="s">
        <v>457</v>
      </c>
      <c r="B764" s="6">
        <v>44265</v>
      </c>
      <c r="C764" s="7" t="s">
        <v>458</v>
      </c>
      <c r="D764" s="7" t="s">
        <v>459</v>
      </c>
      <c r="E764" s="9">
        <v>46020</v>
      </c>
      <c r="F764" s="30">
        <v>2904</v>
      </c>
      <c r="G764" s="29">
        <v>44320</v>
      </c>
      <c r="H764" s="29">
        <v>44335</v>
      </c>
    </row>
    <row r="765" spans="1:8" ht="15.75" x14ac:dyDescent="0.25">
      <c r="A765" s="7" t="s">
        <v>32</v>
      </c>
      <c r="B765" s="6">
        <v>44244</v>
      </c>
      <c r="C765" s="7" t="s">
        <v>460</v>
      </c>
      <c r="D765" s="7" t="s">
        <v>461</v>
      </c>
      <c r="E765" s="9">
        <v>49952</v>
      </c>
      <c r="F765" s="30">
        <v>2896</v>
      </c>
      <c r="G765" s="29">
        <v>44320</v>
      </c>
      <c r="H765" s="29">
        <v>44335</v>
      </c>
    </row>
    <row r="766" spans="1:8" ht="15.75" x14ac:dyDescent="0.25">
      <c r="A766" s="7" t="s">
        <v>648</v>
      </c>
      <c r="B766" s="6">
        <v>44250</v>
      </c>
      <c r="C766" s="7" t="s">
        <v>395</v>
      </c>
      <c r="D766" s="7" t="s">
        <v>254</v>
      </c>
      <c r="E766" s="9">
        <v>9359.8799999999992</v>
      </c>
      <c r="F766" s="30"/>
      <c r="G766" s="29"/>
      <c r="H766" s="31"/>
    </row>
    <row r="767" spans="1:8" ht="15.75" x14ac:dyDescent="0.25">
      <c r="A767" s="7" t="s">
        <v>312</v>
      </c>
      <c r="B767" s="6">
        <v>44218</v>
      </c>
      <c r="C767" s="7" t="s">
        <v>60</v>
      </c>
      <c r="D767" s="7" t="s">
        <v>313</v>
      </c>
      <c r="E767" s="9">
        <v>3080000</v>
      </c>
      <c r="F767" s="30">
        <v>3605</v>
      </c>
      <c r="G767" s="29">
        <v>44340</v>
      </c>
      <c r="H767" s="31"/>
    </row>
    <row r="768" spans="1:8" ht="15.75" x14ac:dyDescent="0.25">
      <c r="A768" s="7" t="s">
        <v>310</v>
      </c>
      <c r="B768" s="6">
        <v>44242</v>
      </c>
      <c r="C768" s="7" t="s">
        <v>60</v>
      </c>
      <c r="D768" s="7" t="s">
        <v>311</v>
      </c>
      <c r="E768" s="9">
        <v>3080000</v>
      </c>
      <c r="F768" s="30">
        <v>3609</v>
      </c>
      <c r="G768" s="29">
        <v>44340</v>
      </c>
      <c r="H768" s="31"/>
    </row>
    <row r="769" spans="1:8" ht="15.75" x14ac:dyDescent="0.25">
      <c r="A769" s="7" t="s">
        <v>649</v>
      </c>
      <c r="B769" s="6">
        <v>44250</v>
      </c>
      <c r="C769" s="7" t="s">
        <v>395</v>
      </c>
      <c r="D769" s="7" t="s">
        <v>254</v>
      </c>
      <c r="E769" s="9">
        <f>20102.96+3610.53</f>
        <v>23713.489999999998</v>
      </c>
      <c r="F769" s="30"/>
      <c r="G769" s="29"/>
      <c r="H769" s="31"/>
    </row>
    <row r="770" spans="1:8" ht="15.75" x14ac:dyDescent="0.25">
      <c r="A770" s="7" t="s">
        <v>650</v>
      </c>
      <c r="B770" s="6">
        <v>44250</v>
      </c>
      <c r="C770" s="7" t="s">
        <v>395</v>
      </c>
      <c r="D770" s="7" t="s">
        <v>254</v>
      </c>
      <c r="E770" s="9">
        <v>9359.8799999999992</v>
      </c>
      <c r="F770" s="30"/>
      <c r="G770" s="29"/>
      <c r="H770" s="31"/>
    </row>
    <row r="771" spans="1:8" ht="15.75" x14ac:dyDescent="0.25">
      <c r="A771" s="7" t="s">
        <v>651</v>
      </c>
      <c r="B771" s="6">
        <v>44250</v>
      </c>
      <c r="C771" s="7" t="s">
        <v>395</v>
      </c>
      <c r="D771" s="7" t="s">
        <v>254</v>
      </c>
      <c r="E771" s="9">
        <v>24508.68</v>
      </c>
      <c r="F771" s="30"/>
      <c r="G771" s="29"/>
      <c r="H771" s="31"/>
    </row>
    <row r="772" spans="1:8" ht="15.75" x14ac:dyDescent="0.25">
      <c r="A772" s="7" t="s">
        <v>652</v>
      </c>
      <c r="B772" s="6">
        <v>44250</v>
      </c>
      <c r="C772" s="7" t="s">
        <v>395</v>
      </c>
      <c r="D772" s="7" t="s">
        <v>254</v>
      </c>
      <c r="E772" s="9">
        <f>7772.1+1398.95</f>
        <v>9171.0500000000011</v>
      </c>
      <c r="F772" s="30"/>
      <c r="G772" s="29"/>
      <c r="H772" s="31"/>
    </row>
    <row r="773" spans="1:8" ht="15.75" x14ac:dyDescent="0.25">
      <c r="A773" s="7" t="s">
        <v>653</v>
      </c>
      <c r="B773" s="6">
        <v>44250</v>
      </c>
      <c r="C773" s="7" t="s">
        <v>395</v>
      </c>
      <c r="D773" s="7" t="s">
        <v>254</v>
      </c>
      <c r="E773" s="9">
        <v>9359.8799999999992</v>
      </c>
      <c r="F773" s="30"/>
      <c r="G773" s="29"/>
      <c r="H773" s="31"/>
    </row>
    <row r="774" spans="1:8" ht="15.75" x14ac:dyDescent="0.25">
      <c r="A774" s="7" t="s">
        <v>590</v>
      </c>
      <c r="B774" s="6">
        <v>44250</v>
      </c>
      <c r="C774" s="7" t="s">
        <v>395</v>
      </c>
      <c r="D774" s="7" t="s">
        <v>254</v>
      </c>
      <c r="E774" s="9">
        <v>9359.8799999999992</v>
      </c>
      <c r="F774" s="30"/>
      <c r="G774" s="29"/>
      <c r="H774" s="31"/>
    </row>
    <row r="775" spans="1:8" ht="15.75" x14ac:dyDescent="0.25">
      <c r="A775" s="7" t="s">
        <v>620</v>
      </c>
      <c r="B775" s="6">
        <v>44250</v>
      </c>
      <c r="C775" s="7" t="s">
        <v>395</v>
      </c>
      <c r="D775" s="7" t="s">
        <v>254</v>
      </c>
      <c r="E775" s="9">
        <v>4720</v>
      </c>
      <c r="F775" s="30"/>
      <c r="G775" s="29"/>
      <c r="H775" s="31"/>
    </row>
    <row r="776" spans="1:8" ht="15.75" x14ac:dyDescent="0.25">
      <c r="A776" s="7" t="s">
        <v>621</v>
      </c>
      <c r="B776" s="6">
        <v>44250</v>
      </c>
      <c r="C776" s="7" t="s">
        <v>395</v>
      </c>
      <c r="D776" s="7" t="s">
        <v>254</v>
      </c>
      <c r="E776" s="9">
        <v>10103.379999999999</v>
      </c>
      <c r="F776" s="30"/>
      <c r="G776" s="29"/>
      <c r="H776" s="31"/>
    </row>
    <row r="777" spans="1:8" ht="15.75" x14ac:dyDescent="0.25">
      <c r="A777" s="7" t="s">
        <v>622</v>
      </c>
      <c r="B777" s="6">
        <v>44250</v>
      </c>
      <c r="C777" s="7" t="s">
        <v>395</v>
      </c>
      <c r="D777" s="7" t="s">
        <v>254</v>
      </c>
      <c r="E777" s="9">
        <f>8113.9+1460.5</f>
        <v>9574.4</v>
      </c>
      <c r="F777" s="30"/>
      <c r="G777" s="29"/>
      <c r="H777" s="31"/>
    </row>
    <row r="778" spans="1:8" ht="15.75" x14ac:dyDescent="0.25">
      <c r="A778" s="7" t="s">
        <v>623</v>
      </c>
      <c r="B778" s="6">
        <v>44250</v>
      </c>
      <c r="C778" s="7" t="s">
        <v>395</v>
      </c>
      <c r="D778" s="7" t="s">
        <v>254</v>
      </c>
      <c r="E778" s="9">
        <f>8113.9+1460.5</f>
        <v>9574.4</v>
      </c>
      <c r="F778" s="30"/>
      <c r="G778" s="29"/>
      <c r="H778" s="31"/>
    </row>
    <row r="779" spans="1:8" ht="15.75" x14ac:dyDescent="0.25">
      <c r="A779" s="7" t="s">
        <v>624</v>
      </c>
      <c r="B779" s="6">
        <v>44250</v>
      </c>
      <c r="C779" s="7" t="s">
        <v>395</v>
      </c>
      <c r="D779" s="7" t="s">
        <v>254</v>
      </c>
      <c r="E779" s="9">
        <f>8113.9+1460.5</f>
        <v>9574.4</v>
      </c>
      <c r="F779" s="30"/>
      <c r="G779" s="29"/>
      <c r="H779" s="31"/>
    </row>
    <row r="780" spans="1:8" ht="15.75" x14ac:dyDescent="0.25">
      <c r="A780" s="7" t="s">
        <v>654</v>
      </c>
      <c r="B780" s="6">
        <v>44250</v>
      </c>
      <c r="C780" s="7" t="s">
        <v>395</v>
      </c>
      <c r="D780" s="7" t="s">
        <v>254</v>
      </c>
      <c r="E780" s="9">
        <v>39232.720000000001</v>
      </c>
      <c r="F780" s="30"/>
      <c r="G780" s="29"/>
      <c r="H780" s="31"/>
    </row>
    <row r="781" spans="1:8" ht="15.75" x14ac:dyDescent="0.25">
      <c r="A781" s="7" t="s">
        <v>655</v>
      </c>
      <c r="B781" s="6">
        <v>44250</v>
      </c>
      <c r="C781" s="7" t="s">
        <v>395</v>
      </c>
      <c r="D781" s="7" t="s">
        <v>254</v>
      </c>
      <c r="E781" s="9">
        <v>23817.3</v>
      </c>
      <c r="F781" s="30"/>
      <c r="G781" s="29"/>
      <c r="H781" s="31"/>
    </row>
    <row r="782" spans="1:8" ht="15.75" x14ac:dyDescent="0.25">
      <c r="A782" s="7" t="s">
        <v>625</v>
      </c>
      <c r="B782" s="6">
        <v>44250</v>
      </c>
      <c r="C782" s="7" t="s">
        <v>395</v>
      </c>
      <c r="D782" s="7" t="s">
        <v>254</v>
      </c>
      <c r="E782" s="9">
        <v>9644.49</v>
      </c>
      <c r="F782" s="30"/>
      <c r="G782" s="29"/>
      <c r="H782" s="31"/>
    </row>
    <row r="783" spans="1:8" ht="15.75" x14ac:dyDescent="0.25">
      <c r="A783" s="7" t="s">
        <v>626</v>
      </c>
      <c r="B783" s="6">
        <v>44250</v>
      </c>
      <c r="C783" s="7" t="s">
        <v>395</v>
      </c>
      <c r="D783" s="7" t="s">
        <v>254</v>
      </c>
      <c r="E783" s="9">
        <v>10352.49</v>
      </c>
      <c r="F783" s="30"/>
      <c r="G783" s="29"/>
      <c r="H783" s="31"/>
    </row>
    <row r="784" spans="1:8" ht="15.75" x14ac:dyDescent="0.25">
      <c r="A784" s="7" t="s">
        <v>627</v>
      </c>
      <c r="B784" s="6">
        <v>44250</v>
      </c>
      <c r="C784" s="7" t="s">
        <v>395</v>
      </c>
      <c r="D784" s="7" t="s">
        <v>254</v>
      </c>
      <c r="E784" s="9">
        <v>9644.49</v>
      </c>
      <c r="F784" s="30"/>
      <c r="G784" s="29"/>
      <c r="H784" s="31"/>
    </row>
    <row r="785" spans="1:8" ht="15.75" x14ac:dyDescent="0.25">
      <c r="A785" s="7" t="s">
        <v>628</v>
      </c>
      <c r="B785" s="6">
        <v>44250</v>
      </c>
      <c r="C785" s="7" t="s">
        <v>395</v>
      </c>
      <c r="D785" s="7" t="s">
        <v>254</v>
      </c>
      <c r="E785" s="9">
        <v>9745.6299999999992</v>
      </c>
      <c r="F785" s="30"/>
      <c r="G785" s="29"/>
      <c r="H785" s="31"/>
    </row>
    <row r="786" spans="1:8" ht="15.75" x14ac:dyDescent="0.25">
      <c r="A786" s="7" t="s">
        <v>594</v>
      </c>
      <c r="B786" s="6">
        <v>44250</v>
      </c>
      <c r="C786" s="7" t="s">
        <v>395</v>
      </c>
      <c r="D786" s="7" t="s">
        <v>254</v>
      </c>
      <c r="E786" s="9">
        <f>8158.41+1468.31</f>
        <v>9626.7199999999993</v>
      </c>
      <c r="F786" s="30"/>
      <c r="G786" s="29"/>
      <c r="H786" s="31"/>
    </row>
    <row r="787" spans="1:8" ht="15.75" x14ac:dyDescent="0.25">
      <c r="A787" s="7" t="s">
        <v>599</v>
      </c>
      <c r="B787" s="6">
        <v>44250</v>
      </c>
      <c r="C787" s="7" t="s">
        <v>395</v>
      </c>
      <c r="D787" s="7" t="s">
        <v>254</v>
      </c>
      <c r="E787" s="9">
        <v>9556.83</v>
      </c>
      <c r="F787" s="30"/>
      <c r="G787" s="29"/>
      <c r="H787" s="31"/>
    </row>
    <row r="788" spans="1:8" ht="15.75" x14ac:dyDescent="0.25">
      <c r="A788" s="7" t="s">
        <v>598</v>
      </c>
      <c r="B788" s="6">
        <v>44250</v>
      </c>
      <c r="C788" s="7" t="s">
        <v>395</v>
      </c>
      <c r="D788" s="7" t="s">
        <v>254</v>
      </c>
      <c r="E788" s="9">
        <v>31993.72</v>
      </c>
      <c r="F788" s="30"/>
      <c r="G788" s="29"/>
      <c r="H788" s="31"/>
    </row>
    <row r="789" spans="1:8" ht="15.75" x14ac:dyDescent="0.25">
      <c r="A789" s="7" t="s">
        <v>600</v>
      </c>
      <c r="B789" s="6">
        <v>44250</v>
      </c>
      <c r="C789" s="7" t="s">
        <v>395</v>
      </c>
      <c r="D789" s="7" t="s">
        <v>254</v>
      </c>
      <c r="E789" s="9">
        <v>13874.03</v>
      </c>
      <c r="F789" s="30"/>
      <c r="G789" s="29"/>
      <c r="H789" s="31"/>
    </row>
    <row r="790" spans="1:8" ht="15.75" x14ac:dyDescent="0.25">
      <c r="A790" s="7" t="s">
        <v>601</v>
      </c>
      <c r="B790" s="6">
        <v>44250</v>
      </c>
      <c r="C790" s="7" t="s">
        <v>395</v>
      </c>
      <c r="D790" s="7" t="s">
        <v>254</v>
      </c>
      <c r="E790" s="9">
        <v>27272.1</v>
      </c>
      <c r="F790" s="30"/>
      <c r="G790" s="29"/>
      <c r="H790" s="31"/>
    </row>
    <row r="791" spans="1:8" ht="15.75" x14ac:dyDescent="0.25">
      <c r="A791" s="7" t="s">
        <v>602</v>
      </c>
      <c r="B791" s="6">
        <v>44250</v>
      </c>
      <c r="C791" s="7" t="s">
        <v>395</v>
      </c>
      <c r="D791" s="7" t="s">
        <v>254</v>
      </c>
      <c r="E791" s="9">
        <f>8158.41+1468.51</f>
        <v>9626.92</v>
      </c>
      <c r="F791" s="30"/>
      <c r="G791" s="29"/>
      <c r="H791" s="31"/>
    </row>
    <row r="792" spans="1:8" ht="15.75" x14ac:dyDescent="0.25">
      <c r="A792" s="7" t="s">
        <v>603</v>
      </c>
      <c r="B792" s="6">
        <v>44250</v>
      </c>
      <c r="C792" s="7" t="s">
        <v>395</v>
      </c>
      <c r="D792" s="7" t="s">
        <v>254</v>
      </c>
      <c r="E792" s="9">
        <f>8099.01+1457.62</f>
        <v>9556.630000000001</v>
      </c>
      <c r="F792" s="30"/>
      <c r="G792" s="29"/>
      <c r="H792" s="31"/>
    </row>
    <row r="793" spans="1:8" ht="15.75" x14ac:dyDescent="0.25">
      <c r="A793" s="7" t="s">
        <v>604</v>
      </c>
      <c r="B793" s="6">
        <v>44250</v>
      </c>
      <c r="C793" s="7" t="s">
        <v>395</v>
      </c>
      <c r="D793" s="7" t="s">
        <v>254</v>
      </c>
      <c r="E793" s="9">
        <v>10334.92</v>
      </c>
      <c r="F793" s="30"/>
      <c r="G793" s="29"/>
      <c r="H793" s="31"/>
    </row>
    <row r="794" spans="1:8" ht="15.75" x14ac:dyDescent="0.25">
      <c r="A794" s="7" t="s">
        <v>605</v>
      </c>
      <c r="B794" s="6">
        <v>44250</v>
      </c>
      <c r="C794" s="7" t="s">
        <v>395</v>
      </c>
      <c r="D794" s="7" t="s">
        <v>254</v>
      </c>
      <c r="E794" s="9">
        <f>34931.37+6287.65</f>
        <v>41219.020000000004</v>
      </c>
      <c r="F794" s="30"/>
      <c r="G794" s="29"/>
      <c r="H794" s="31"/>
    </row>
    <row r="795" spans="1:8" ht="15.75" x14ac:dyDescent="0.25">
      <c r="A795" s="7" t="s">
        <v>606</v>
      </c>
      <c r="B795" s="6">
        <v>44250</v>
      </c>
      <c r="C795" s="7" t="s">
        <v>395</v>
      </c>
      <c r="D795" s="7" t="s">
        <v>254</v>
      </c>
      <c r="E795" s="9">
        <v>9626.92</v>
      </c>
      <c r="F795" s="30"/>
      <c r="G795" s="29"/>
      <c r="H795" s="31"/>
    </row>
    <row r="796" spans="1:8" ht="15.75" x14ac:dyDescent="0.25">
      <c r="A796" s="7" t="s">
        <v>218</v>
      </c>
      <c r="B796" s="6">
        <v>44250</v>
      </c>
      <c r="C796" s="7" t="s">
        <v>395</v>
      </c>
      <c r="D796" s="7" t="s">
        <v>254</v>
      </c>
      <c r="E796" s="9">
        <v>83151.83</v>
      </c>
      <c r="F796" s="30"/>
      <c r="G796" s="29"/>
      <c r="H796" s="31"/>
    </row>
    <row r="797" spans="1:8" ht="15.75" x14ac:dyDescent="0.25">
      <c r="A797" s="7" t="s">
        <v>610</v>
      </c>
      <c r="B797" s="6">
        <v>44250</v>
      </c>
      <c r="C797" s="7" t="s">
        <v>395</v>
      </c>
      <c r="D797" s="7" t="s">
        <v>254</v>
      </c>
      <c r="E797" s="9">
        <v>37626.839999999997</v>
      </c>
      <c r="F797" s="30"/>
      <c r="G797" s="29"/>
      <c r="H797" s="31"/>
    </row>
    <row r="798" spans="1:8" ht="15.75" x14ac:dyDescent="0.25">
      <c r="A798" s="7" t="s">
        <v>611</v>
      </c>
      <c r="B798" s="6">
        <v>44250</v>
      </c>
      <c r="C798" s="7" t="s">
        <v>395</v>
      </c>
      <c r="D798" s="7" t="s">
        <v>254</v>
      </c>
      <c r="E798" s="9">
        <v>15281.17</v>
      </c>
      <c r="F798" s="30"/>
      <c r="G798" s="29"/>
      <c r="H798" s="31"/>
    </row>
    <row r="799" spans="1:8" ht="15.75" x14ac:dyDescent="0.25">
      <c r="A799" s="7" t="s">
        <v>612</v>
      </c>
      <c r="B799" s="6">
        <v>44250</v>
      </c>
      <c r="C799" s="7" t="s">
        <v>395</v>
      </c>
      <c r="D799" s="7" t="s">
        <v>254</v>
      </c>
      <c r="E799" s="9">
        <v>10161.43</v>
      </c>
      <c r="F799" s="30"/>
      <c r="G799" s="29"/>
      <c r="H799" s="31"/>
    </row>
    <row r="800" spans="1:8" ht="15.75" x14ac:dyDescent="0.25">
      <c r="A800" s="7" t="s">
        <v>613</v>
      </c>
      <c r="B800" s="6">
        <v>44250</v>
      </c>
      <c r="C800" s="7" t="s">
        <v>395</v>
      </c>
      <c r="D800" s="7" t="s">
        <v>254</v>
      </c>
      <c r="E800" s="9">
        <v>9783.83</v>
      </c>
      <c r="F800" s="30"/>
      <c r="G800" s="29"/>
      <c r="H800" s="31"/>
    </row>
    <row r="801" spans="1:8" ht="15.75" x14ac:dyDescent="0.25">
      <c r="A801" s="7" t="s">
        <v>614</v>
      </c>
      <c r="B801" s="6">
        <v>44250</v>
      </c>
      <c r="C801" s="7" t="s">
        <v>395</v>
      </c>
      <c r="D801" s="7" t="s">
        <v>254</v>
      </c>
      <c r="E801" s="9">
        <v>10783.97</v>
      </c>
      <c r="F801" s="30"/>
      <c r="G801" s="29"/>
      <c r="H801" s="31"/>
    </row>
    <row r="802" spans="1:8" ht="15.75" x14ac:dyDescent="0.25">
      <c r="A802" s="7" t="s">
        <v>607</v>
      </c>
      <c r="B802" s="6">
        <v>44250</v>
      </c>
      <c r="C802" s="7" t="s">
        <v>395</v>
      </c>
      <c r="D802" s="7" t="s">
        <v>254</v>
      </c>
      <c r="E802" s="9">
        <v>10018.209999999999</v>
      </c>
      <c r="F802" s="30"/>
      <c r="G802" s="29"/>
      <c r="H802" s="31"/>
    </row>
    <row r="803" spans="1:8" ht="15.75" x14ac:dyDescent="0.25">
      <c r="A803" s="7" t="s">
        <v>615</v>
      </c>
      <c r="B803" s="6">
        <v>44250</v>
      </c>
      <c r="C803" s="7" t="s">
        <v>395</v>
      </c>
      <c r="D803" s="7" t="s">
        <v>254</v>
      </c>
      <c r="E803" s="9">
        <v>10325.719999999999</v>
      </c>
      <c r="F803" s="30"/>
      <c r="G803" s="29"/>
      <c r="H803" s="31"/>
    </row>
    <row r="804" spans="1:8" ht="15.75" x14ac:dyDescent="0.25">
      <c r="A804" s="7" t="s">
        <v>616</v>
      </c>
      <c r="B804" s="6">
        <v>44250</v>
      </c>
      <c r="C804" s="7" t="s">
        <v>395</v>
      </c>
      <c r="D804" s="7" t="s">
        <v>254</v>
      </c>
      <c r="E804" s="9">
        <v>10558.72</v>
      </c>
      <c r="F804" s="30"/>
      <c r="G804" s="29"/>
      <c r="H804" s="31"/>
    </row>
    <row r="805" spans="1:8" ht="15.75" x14ac:dyDescent="0.25">
      <c r="A805" s="7" t="s">
        <v>656</v>
      </c>
      <c r="B805" s="6">
        <v>44250</v>
      </c>
      <c r="C805" s="7" t="s">
        <v>395</v>
      </c>
      <c r="D805" s="7" t="s">
        <v>254</v>
      </c>
      <c r="E805" s="9">
        <v>10558.72</v>
      </c>
      <c r="F805" s="30"/>
      <c r="G805" s="29"/>
      <c r="H805" s="31"/>
    </row>
    <row r="806" spans="1:8" ht="15.75" x14ac:dyDescent="0.25">
      <c r="A806" s="7" t="s">
        <v>608</v>
      </c>
      <c r="B806" s="6">
        <v>44250</v>
      </c>
      <c r="C806" s="7" t="s">
        <v>395</v>
      </c>
      <c r="D806" s="7" t="s">
        <v>254</v>
      </c>
      <c r="E806" s="9">
        <v>10181.120000000001</v>
      </c>
      <c r="F806" s="30"/>
      <c r="G806" s="29"/>
      <c r="H806" s="29"/>
    </row>
    <row r="807" spans="1:8" ht="15.75" x14ac:dyDescent="0.25">
      <c r="A807" s="7" t="s">
        <v>617</v>
      </c>
      <c r="B807" s="6">
        <v>44250</v>
      </c>
      <c r="C807" s="7" t="s">
        <v>395</v>
      </c>
      <c r="D807" s="7" t="s">
        <v>254</v>
      </c>
      <c r="E807" s="9">
        <v>9745.23</v>
      </c>
      <c r="F807" s="30"/>
      <c r="G807" s="29"/>
      <c r="H807" s="29"/>
    </row>
    <row r="808" spans="1:8" ht="15.75" x14ac:dyDescent="0.25">
      <c r="A808" s="7" t="s">
        <v>609</v>
      </c>
      <c r="B808" s="6">
        <v>44250</v>
      </c>
      <c r="C808" s="7" t="s">
        <v>395</v>
      </c>
      <c r="D808" s="7" t="s">
        <v>254</v>
      </c>
      <c r="E808" s="9">
        <v>19087.64</v>
      </c>
      <c r="F808" s="30"/>
      <c r="G808" s="29"/>
      <c r="H808" s="29"/>
    </row>
    <row r="809" spans="1:8" ht="15.75" x14ac:dyDescent="0.25">
      <c r="A809" s="7" t="s">
        <v>629</v>
      </c>
      <c r="B809" s="6">
        <v>44250</v>
      </c>
      <c r="C809" s="7" t="s">
        <v>395</v>
      </c>
      <c r="D809" s="7" t="s">
        <v>254</v>
      </c>
      <c r="E809" s="9">
        <v>19697.72</v>
      </c>
      <c r="F809" s="30"/>
      <c r="G809" s="29"/>
      <c r="H809" s="29"/>
    </row>
    <row r="810" spans="1:8" ht="15.75" x14ac:dyDescent="0.25">
      <c r="A810" s="7" t="s">
        <v>618</v>
      </c>
      <c r="B810" s="6">
        <v>44250</v>
      </c>
      <c r="C810" s="7" t="s">
        <v>395</v>
      </c>
      <c r="D810" s="7" t="s">
        <v>254</v>
      </c>
      <c r="E810" s="9">
        <v>18504.95</v>
      </c>
      <c r="F810" s="30"/>
      <c r="G810" s="29"/>
      <c r="H810" s="29"/>
    </row>
    <row r="811" spans="1:8" ht="15.75" x14ac:dyDescent="0.25">
      <c r="A811" s="7" t="s">
        <v>619</v>
      </c>
      <c r="B811" s="6">
        <v>44250</v>
      </c>
      <c r="C811" s="7" t="s">
        <v>395</v>
      </c>
      <c r="D811" s="7" t="s">
        <v>254</v>
      </c>
      <c r="E811" s="9">
        <v>25001.52</v>
      </c>
      <c r="F811" s="30"/>
      <c r="G811" s="29"/>
      <c r="H811" s="29"/>
    </row>
    <row r="812" spans="1:8" ht="15.75" x14ac:dyDescent="0.25">
      <c r="A812" s="7" t="s">
        <v>665</v>
      </c>
      <c r="B812" s="6">
        <v>44271</v>
      </c>
      <c r="C812" s="7" t="s">
        <v>395</v>
      </c>
      <c r="D812" s="7" t="s">
        <v>254</v>
      </c>
      <c r="E812" s="9">
        <v>48651.01</v>
      </c>
      <c r="F812" s="30"/>
      <c r="G812" s="29"/>
      <c r="H812" s="29"/>
    </row>
    <row r="813" spans="1:8" ht="15.75" x14ac:dyDescent="0.25">
      <c r="A813" s="7" t="s">
        <v>215</v>
      </c>
      <c r="B813" s="6">
        <v>44230</v>
      </c>
      <c r="C813" s="7" t="s">
        <v>216</v>
      </c>
      <c r="D813" s="7" t="s">
        <v>217</v>
      </c>
      <c r="E813" s="9">
        <v>3039483.48</v>
      </c>
      <c r="F813" s="30"/>
      <c r="G813" s="29"/>
      <c r="H813" s="31"/>
    </row>
    <row r="814" spans="1:8" ht="15.75" x14ac:dyDescent="0.25">
      <c r="A814" s="7" t="s">
        <v>334</v>
      </c>
      <c r="B814" s="6">
        <v>44258</v>
      </c>
      <c r="C814" s="7" t="s">
        <v>216</v>
      </c>
      <c r="D814" s="7" t="s">
        <v>333</v>
      </c>
      <c r="E814" s="9">
        <v>1620838.83</v>
      </c>
      <c r="F814" s="30"/>
      <c r="G814" s="29"/>
      <c r="H814" s="31"/>
    </row>
    <row r="815" spans="1:8" ht="15.75" x14ac:dyDescent="0.25">
      <c r="A815" s="7" t="s">
        <v>335</v>
      </c>
      <c r="B815" s="6">
        <v>44263</v>
      </c>
      <c r="C815" s="7" t="s">
        <v>216</v>
      </c>
      <c r="D815" s="7" t="s">
        <v>333</v>
      </c>
      <c r="E815" s="9">
        <v>968145.75</v>
      </c>
      <c r="F815" s="30"/>
      <c r="G815" s="29"/>
      <c r="H815" s="31"/>
    </row>
    <row r="816" spans="1:8" ht="15.75" x14ac:dyDescent="0.25">
      <c r="A816" s="7" t="s">
        <v>331</v>
      </c>
      <c r="B816" s="6">
        <v>44266</v>
      </c>
      <c r="C816" s="7" t="s">
        <v>216</v>
      </c>
      <c r="D816" s="7" t="s">
        <v>333</v>
      </c>
      <c r="E816" s="9">
        <v>1771672.3</v>
      </c>
      <c r="F816" s="30"/>
      <c r="G816" s="29"/>
      <c r="H816" s="31"/>
    </row>
    <row r="817" spans="1:8" ht="15.75" x14ac:dyDescent="0.25">
      <c r="A817" s="7" t="s">
        <v>843</v>
      </c>
      <c r="B817" s="6">
        <v>44286</v>
      </c>
      <c r="C817" s="7" t="s">
        <v>216</v>
      </c>
      <c r="D817" s="7" t="s">
        <v>845</v>
      </c>
      <c r="E817" s="9">
        <v>2072983.75</v>
      </c>
      <c r="F817" s="30"/>
      <c r="G817" s="29"/>
      <c r="H817" s="31"/>
    </row>
    <row r="818" spans="1:8" ht="15.75" x14ac:dyDescent="0.25">
      <c r="A818" s="5" t="s">
        <v>50</v>
      </c>
      <c r="B818" s="6">
        <v>44057</v>
      </c>
      <c r="C818" s="7" t="s">
        <v>51</v>
      </c>
      <c r="D818" s="8" t="s">
        <v>52</v>
      </c>
      <c r="E818" s="9">
        <v>5500</v>
      </c>
      <c r="F818" s="30"/>
      <c r="G818" s="29"/>
      <c r="H818" s="31"/>
    </row>
    <row r="819" spans="1:8" ht="15.75" x14ac:dyDescent="0.25">
      <c r="A819" s="7" t="s">
        <v>420</v>
      </c>
      <c r="B819" s="6">
        <v>44242</v>
      </c>
      <c r="C819" s="7" t="s">
        <v>421</v>
      </c>
      <c r="D819" s="7" t="s">
        <v>422</v>
      </c>
      <c r="E819" s="9">
        <v>712029.58</v>
      </c>
      <c r="F819" s="30"/>
      <c r="G819" s="29"/>
      <c r="H819" s="31"/>
    </row>
    <row r="820" spans="1:8" ht="15.75" x14ac:dyDescent="0.25">
      <c r="A820" s="5" t="s">
        <v>53</v>
      </c>
      <c r="B820" s="6">
        <v>43594</v>
      </c>
      <c r="C820" s="7" t="s">
        <v>54</v>
      </c>
      <c r="D820" s="8" t="s">
        <v>55</v>
      </c>
      <c r="E820" s="9">
        <v>349755.23</v>
      </c>
      <c r="F820" s="30"/>
      <c r="G820" s="29"/>
      <c r="H820" s="31"/>
    </row>
    <row r="821" spans="1:8" ht="15.75" x14ac:dyDescent="0.25">
      <c r="A821" s="5" t="s">
        <v>56</v>
      </c>
      <c r="B821" s="6">
        <v>44013</v>
      </c>
      <c r="C821" s="7" t="s">
        <v>57</v>
      </c>
      <c r="D821" s="8" t="s">
        <v>58</v>
      </c>
      <c r="E821" s="9">
        <v>600109</v>
      </c>
      <c r="F821" s="30"/>
      <c r="G821" s="29"/>
      <c r="H821" s="31"/>
    </row>
    <row r="822" spans="1:8" ht="15.75" x14ac:dyDescent="0.25">
      <c r="A822" s="7" t="s">
        <v>1423</v>
      </c>
      <c r="B822" s="6">
        <v>44293</v>
      </c>
      <c r="C822" s="7" t="s">
        <v>798</v>
      </c>
      <c r="D822" s="7" t="s">
        <v>809</v>
      </c>
      <c r="E822" s="9">
        <v>29500</v>
      </c>
      <c r="F822" s="30"/>
      <c r="G822" s="29"/>
      <c r="H822" s="31"/>
    </row>
    <row r="823" spans="1:8" ht="15.75" x14ac:dyDescent="0.25">
      <c r="A823" s="7" t="s">
        <v>132</v>
      </c>
      <c r="B823" s="6">
        <v>44063</v>
      </c>
      <c r="C823" s="7" t="s">
        <v>63</v>
      </c>
      <c r="D823" s="7" t="s">
        <v>133</v>
      </c>
      <c r="E823" s="9">
        <v>118441820.52</v>
      </c>
      <c r="F823" s="30">
        <v>3161</v>
      </c>
      <c r="G823" s="29">
        <v>44327</v>
      </c>
      <c r="H823" s="31"/>
    </row>
    <row r="824" spans="1:8" ht="15.75" x14ac:dyDescent="0.25">
      <c r="A824" s="7" t="s">
        <v>859</v>
      </c>
      <c r="B824" s="6">
        <v>44064</v>
      </c>
      <c r="C824" s="7" t="s">
        <v>63</v>
      </c>
      <c r="D824" s="7" t="s">
        <v>861</v>
      </c>
      <c r="E824" s="9">
        <v>17784955.899999999</v>
      </c>
      <c r="F824" s="30">
        <v>3145</v>
      </c>
      <c r="G824" s="29">
        <v>44327</v>
      </c>
      <c r="H824" s="31"/>
    </row>
    <row r="825" spans="1:8" ht="15.75" x14ac:dyDescent="0.25">
      <c r="A825" s="7" t="s">
        <v>862</v>
      </c>
      <c r="B825" s="6">
        <v>44071</v>
      </c>
      <c r="C825" s="7" t="s">
        <v>63</v>
      </c>
      <c r="D825" s="7" t="s">
        <v>861</v>
      </c>
      <c r="E825" s="9">
        <v>18783132.149999999</v>
      </c>
      <c r="F825" s="30">
        <v>3145</v>
      </c>
      <c r="G825" s="29">
        <v>44327</v>
      </c>
      <c r="H825" s="31"/>
    </row>
    <row r="826" spans="1:8" ht="15.75" x14ac:dyDescent="0.25">
      <c r="A826" s="7" t="s">
        <v>863</v>
      </c>
      <c r="B826" s="6">
        <v>44078</v>
      </c>
      <c r="C826" s="7" t="s">
        <v>63</v>
      </c>
      <c r="D826" s="7" t="s">
        <v>861</v>
      </c>
      <c r="E826" s="9">
        <v>20011616.699999999</v>
      </c>
      <c r="F826" s="30">
        <v>3145</v>
      </c>
      <c r="G826" s="29">
        <v>44327</v>
      </c>
      <c r="H826" s="31"/>
    </row>
    <row r="827" spans="1:8" ht="15.75" x14ac:dyDescent="0.25">
      <c r="A827" s="7" t="s">
        <v>864</v>
      </c>
      <c r="B827" s="6">
        <v>44085</v>
      </c>
      <c r="C827" s="7" t="s">
        <v>63</v>
      </c>
      <c r="D827" s="7" t="s">
        <v>861</v>
      </c>
      <c r="E827" s="9">
        <v>18568450.379999999</v>
      </c>
      <c r="F827" s="30">
        <v>3145</v>
      </c>
      <c r="G827" s="29">
        <v>44327</v>
      </c>
      <c r="H827" s="31"/>
    </row>
    <row r="828" spans="1:8" ht="15.75" x14ac:dyDescent="0.25">
      <c r="A828" s="7" t="s">
        <v>870</v>
      </c>
      <c r="B828" s="6">
        <v>44092</v>
      </c>
      <c r="C828" s="7" t="s">
        <v>63</v>
      </c>
      <c r="D828" s="7" t="s">
        <v>861</v>
      </c>
      <c r="E828" s="9">
        <v>18693912.609999999</v>
      </c>
      <c r="F828" s="30">
        <v>3157</v>
      </c>
      <c r="G828" s="29">
        <v>44327</v>
      </c>
      <c r="H828" s="31"/>
    </row>
    <row r="829" spans="1:8" ht="15.75" x14ac:dyDescent="0.25">
      <c r="A829" s="7" t="s">
        <v>25</v>
      </c>
      <c r="B829" s="6">
        <v>44270</v>
      </c>
      <c r="C829" s="7" t="s">
        <v>796</v>
      </c>
      <c r="D829" s="7" t="s">
        <v>783</v>
      </c>
      <c r="E829" s="9">
        <v>41300</v>
      </c>
      <c r="F829" s="30"/>
      <c r="G829" s="29"/>
      <c r="H829" s="31"/>
    </row>
    <row r="830" spans="1:8" ht="15.75" x14ac:dyDescent="0.25">
      <c r="A830" s="7" t="s">
        <v>871</v>
      </c>
      <c r="B830" s="6">
        <v>44099</v>
      </c>
      <c r="C830" s="7" t="s">
        <v>63</v>
      </c>
      <c r="D830" s="7" t="s">
        <v>861</v>
      </c>
      <c r="E830" s="9">
        <v>16820491.030000001</v>
      </c>
      <c r="F830" s="30">
        <v>3157</v>
      </c>
      <c r="G830" s="29">
        <v>44327</v>
      </c>
      <c r="H830" s="31"/>
    </row>
    <row r="831" spans="1:8" ht="15.75" x14ac:dyDescent="0.25">
      <c r="A831" s="7" t="s">
        <v>872</v>
      </c>
      <c r="B831" s="6">
        <v>44106</v>
      </c>
      <c r="C831" s="7" t="s">
        <v>63</v>
      </c>
      <c r="D831" s="7" t="s">
        <v>861</v>
      </c>
      <c r="E831" s="9">
        <v>17179008.940000001</v>
      </c>
      <c r="F831" s="30">
        <v>3157</v>
      </c>
      <c r="G831" s="29">
        <v>44327</v>
      </c>
      <c r="H831" s="31"/>
    </row>
    <row r="832" spans="1:8" ht="15.75" x14ac:dyDescent="0.25">
      <c r="A832" s="7" t="s">
        <v>873</v>
      </c>
      <c r="B832" s="6">
        <v>44113</v>
      </c>
      <c r="C832" s="7" t="s">
        <v>63</v>
      </c>
      <c r="D832" s="7" t="s">
        <v>861</v>
      </c>
      <c r="E832" s="9">
        <v>18689494.530000001</v>
      </c>
      <c r="F832" s="30">
        <v>3157</v>
      </c>
      <c r="G832" s="29">
        <v>44327</v>
      </c>
      <c r="H832" s="31"/>
    </row>
    <row r="833" spans="1:8" ht="15.75" x14ac:dyDescent="0.25">
      <c r="A833" s="7" t="s">
        <v>874</v>
      </c>
      <c r="B833" s="6">
        <v>44120</v>
      </c>
      <c r="C833" s="7" t="s">
        <v>63</v>
      </c>
      <c r="D833" s="7" t="s">
        <v>861</v>
      </c>
      <c r="E833" s="9">
        <v>17885952.629999999</v>
      </c>
      <c r="F833" s="30">
        <v>3157</v>
      </c>
      <c r="G833" s="29">
        <v>44327</v>
      </c>
      <c r="H833" s="31"/>
    </row>
    <row r="834" spans="1:8" ht="15.75" x14ac:dyDescent="0.25">
      <c r="A834" s="7" t="s">
        <v>869</v>
      </c>
      <c r="B834" s="6">
        <v>44125</v>
      </c>
      <c r="C834" s="7" t="s">
        <v>63</v>
      </c>
      <c r="D834" s="7" t="s">
        <v>861</v>
      </c>
      <c r="E834" s="9">
        <v>132868929.18000001</v>
      </c>
      <c r="F834" s="30">
        <v>3159</v>
      </c>
      <c r="G834" s="29">
        <v>44327</v>
      </c>
      <c r="H834" s="31"/>
    </row>
    <row r="835" spans="1:8" ht="15.75" x14ac:dyDescent="0.25">
      <c r="A835" s="7" t="s">
        <v>866</v>
      </c>
      <c r="B835" s="6">
        <v>44127</v>
      </c>
      <c r="C835" s="7" t="s">
        <v>63</v>
      </c>
      <c r="D835" s="7" t="s">
        <v>861</v>
      </c>
      <c r="E835" s="9">
        <v>17273938.75</v>
      </c>
      <c r="F835" s="30">
        <v>3011</v>
      </c>
      <c r="G835" s="29">
        <v>44323</v>
      </c>
      <c r="H835" s="31"/>
    </row>
    <row r="836" spans="1:8" ht="15.75" x14ac:dyDescent="0.25">
      <c r="A836" s="7" t="s">
        <v>865</v>
      </c>
      <c r="B836" s="6">
        <v>44134</v>
      </c>
      <c r="C836" s="7" t="s">
        <v>63</v>
      </c>
      <c r="D836" s="7" t="s">
        <v>861</v>
      </c>
      <c r="E836" s="9">
        <v>17955982.68</v>
      </c>
      <c r="F836" s="30">
        <v>3011</v>
      </c>
      <c r="G836" s="29">
        <v>44323</v>
      </c>
      <c r="H836" s="31"/>
    </row>
    <row r="837" spans="1:8" ht="15.75" x14ac:dyDescent="0.25">
      <c r="A837" s="7" t="s">
        <v>868</v>
      </c>
      <c r="B837" s="6">
        <v>44141</v>
      </c>
      <c r="C837" s="7" t="s">
        <v>63</v>
      </c>
      <c r="D837" s="7" t="s">
        <v>861</v>
      </c>
      <c r="E837" s="9">
        <v>17801015.629999999</v>
      </c>
      <c r="F837" s="30">
        <v>3011</v>
      </c>
      <c r="G837" s="29">
        <v>44323</v>
      </c>
      <c r="H837" s="31"/>
    </row>
    <row r="838" spans="1:8" ht="15.75" x14ac:dyDescent="0.25">
      <c r="A838" s="7" t="s">
        <v>867</v>
      </c>
      <c r="B838" s="6">
        <v>44148</v>
      </c>
      <c r="C838" s="7" t="s">
        <v>63</v>
      </c>
      <c r="D838" s="7" t="s">
        <v>861</v>
      </c>
      <c r="E838" s="9">
        <v>15884545.84</v>
      </c>
      <c r="F838" s="30">
        <v>3011</v>
      </c>
      <c r="G838" s="29">
        <v>44323</v>
      </c>
      <c r="H838" s="31"/>
    </row>
    <row r="839" spans="1:8" ht="15.75" x14ac:dyDescent="0.25">
      <c r="A839" s="5" t="s">
        <v>59</v>
      </c>
      <c r="B839" s="6">
        <v>43983</v>
      </c>
      <c r="C839" s="7" t="s">
        <v>60</v>
      </c>
      <c r="D839" s="8" t="s">
        <v>61</v>
      </c>
      <c r="E839" s="9">
        <v>1564000.04</v>
      </c>
      <c r="F839" s="30"/>
      <c r="G839" s="29"/>
      <c r="H839" s="31"/>
    </row>
    <row r="840" spans="1:8" ht="15.75" x14ac:dyDescent="0.25">
      <c r="A840" s="5" t="s">
        <v>10</v>
      </c>
      <c r="B840" s="6">
        <v>44135</v>
      </c>
      <c r="C840" s="7" t="s">
        <v>11</v>
      </c>
      <c r="D840" s="8" t="s">
        <v>12</v>
      </c>
      <c r="E840" s="9">
        <v>101987.05</v>
      </c>
      <c r="F840" s="30"/>
      <c r="G840" s="29"/>
      <c r="H840" s="31"/>
    </row>
    <row r="841" spans="1:8" ht="15.75" x14ac:dyDescent="0.25">
      <c r="A841" s="7" t="s">
        <v>144</v>
      </c>
      <c r="B841" s="6">
        <v>43621</v>
      </c>
      <c r="C841" s="7" t="s">
        <v>63</v>
      </c>
      <c r="D841" s="7" t="s">
        <v>145</v>
      </c>
      <c r="E841" s="9">
        <v>144276.78</v>
      </c>
      <c r="F841" s="30"/>
      <c r="G841" s="29"/>
      <c r="H841" s="31"/>
    </row>
    <row r="842" spans="1:8" ht="15.75" x14ac:dyDescent="0.25">
      <c r="A842" s="7" t="s">
        <v>148</v>
      </c>
      <c r="B842" s="6">
        <v>43738</v>
      </c>
      <c r="C842" s="7" t="s">
        <v>63</v>
      </c>
      <c r="D842" s="7" t="s">
        <v>147</v>
      </c>
      <c r="E842" s="9">
        <v>91214.14</v>
      </c>
      <c r="F842" s="30"/>
      <c r="G842" s="29"/>
      <c r="H842" s="31"/>
    </row>
    <row r="843" spans="1:8" ht="15.75" x14ac:dyDescent="0.25">
      <c r="A843" s="7" t="s">
        <v>757</v>
      </c>
      <c r="B843" s="6">
        <v>44252</v>
      </c>
      <c r="C843" s="7" t="s">
        <v>754</v>
      </c>
      <c r="D843" s="7" t="s">
        <v>254</v>
      </c>
      <c r="E843" s="9">
        <v>21020.26</v>
      </c>
      <c r="F843" s="30">
        <v>3455</v>
      </c>
      <c r="G843" s="29">
        <v>44336</v>
      </c>
      <c r="H843" s="31"/>
    </row>
    <row r="844" spans="1:8" ht="15.75" x14ac:dyDescent="0.25">
      <c r="A844" s="7" t="s">
        <v>758</v>
      </c>
      <c r="B844" s="6">
        <v>44252</v>
      </c>
      <c r="C844" s="7" t="s">
        <v>754</v>
      </c>
      <c r="D844" s="7" t="s">
        <v>254</v>
      </c>
      <c r="E844" s="9">
        <v>19977.86</v>
      </c>
      <c r="F844" s="30">
        <v>3455</v>
      </c>
      <c r="G844" s="29">
        <v>44336</v>
      </c>
      <c r="H844" s="31"/>
    </row>
    <row r="845" spans="1:8" ht="15.75" x14ac:dyDescent="0.25">
      <c r="A845" s="7" t="s">
        <v>149</v>
      </c>
      <c r="B845" s="6">
        <v>43738</v>
      </c>
      <c r="C845" s="7" t="s">
        <v>63</v>
      </c>
      <c r="D845" s="7" t="s">
        <v>147</v>
      </c>
      <c r="E845" s="9">
        <v>84843.47</v>
      </c>
      <c r="F845" s="30"/>
      <c r="G845" s="29"/>
      <c r="H845" s="31"/>
    </row>
    <row r="846" spans="1:8" ht="15.75" x14ac:dyDescent="0.25">
      <c r="A846" s="7" t="s">
        <v>183</v>
      </c>
      <c r="B846" s="6">
        <v>43762</v>
      </c>
      <c r="C846" s="7" t="s">
        <v>63</v>
      </c>
      <c r="D846" s="7" t="s">
        <v>147</v>
      </c>
      <c r="E846" s="9">
        <v>170253.37</v>
      </c>
      <c r="F846" s="30"/>
      <c r="G846" s="29"/>
      <c r="H846" s="31"/>
    </row>
    <row r="847" spans="1:8" ht="15.75" x14ac:dyDescent="0.25">
      <c r="A847" s="7" t="s">
        <v>759</v>
      </c>
      <c r="B847" s="6">
        <v>44266</v>
      </c>
      <c r="C847" s="7" t="s">
        <v>754</v>
      </c>
      <c r="D847" s="7" t="s">
        <v>254</v>
      </c>
      <c r="E847" s="9">
        <v>12397.32</v>
      </c>
      <c r="F847" s="30">
        <v>3455</v>
      </c>
      <c r="G847" s="29">
        <v>44336</v>
      </c>
      <c r="H847" s="31"/>
    </row>
    <row r="848" spans="1:8" ht="15.75" x14ac:dyDescent="0.25">
      <c r="A848" s="7" t="s">
        <v>760</v>
      </c>
      <c r="B848" s="6">
        <v>44270</v>
      </c>
      <c r="C848" s="7" t="s">
        <v>754</v>
      </c>
      <c r="D848" s="7" t="s">
        <v>254</v>
      </c>
      <c r="E848" s="9">
        <v>4301.6899999999996</v>
      </c>
      <c r="F848" s="30">
        <v>3455</v>
      </c>
      <c r="G848" s="29">
        <v>44337</v>
      </c>
      <c r="H848" s="31"/>
    </row>
    <row r="849" spans="1:8" ht="15.75" x14ac:dyDescent="0.25">
      <c r="A849" s="7" t="s">
        <v>761</v>
      </c>
      <c r="B849" s="6">
        <v>44270</v>
      </c>
      <c r="C849" s="7" t="s">
        <v>754</v>
      </c>
      <c r="D849" s="7" t="s">
        <v>254</v>
      </c>
      <c r="E849" s="9">
        <v>35842.5</v>
      </c>
      <c r="F849" s="30">
        <v>3455</v>
      </c>
      <c r="G849" s="29">
        <v>44337</v>
      </c>
      <c r="H849" s="31"/>
    </row>
    <row r="850" spans="1:8" ht="15.75" x14ac:dyDescent="0.25">
      <c r="A850" s="7" t="s">
        <v>821</v>
      </c>
      <c r="B850" s="6">
        <v>44271</v>
      </c>
      <c r="C850" s="7" t="s">
        <v>754</v>
      </c>
      <c r="D850" s="7" t="s">
        <v>254</v>
      </c>
      <c r="E850" s="9">
        <v>18914.7</v>
      </c>
      <c r="F850" s="30">
        <v>3455</v>
      </c>
      <c r="G850" s="29">
        <v>44336</v>
      </c>
      <c r="H850" s="31"/>
    </row>
    <row r="851" spans="1:8" ht="15.75" x14ac:dyDescent="0.25">
      <c r="A851" s="7" t="s">
        <v>150</v>
      </c>
      <c r="B851" s="6">
        <v>43782</v>
      </c>
      <c r="C851" s="7" t="s">
        <v>63</v>
      </c>
      <c r="D851" s="7" t="s">
        <v>151</v>
      </c>
      <c r="E851" s="9">
        <v>161692.78</v>
      </c>
      <c r="F851" s="30"/>
      <c r="G851" s="29"/>
      <c r="H851" s="31"/>
    </row>
    <row r="852" spans="1:8" ht="15.75" x14ac:dyDescent="0.25">
      <c r="A852" s="7" t="s">
        <v>420</v>
      </c>
      <c r="B852" s="6">
        <v>44237</v>
      </c>
      <c r="C852" s="7" t="s">
        <v>468</v>
      </c>
      <c r="D852" s="7" t="s">
        <v>467</v>
      </c>
      <c r="E852" s="9">
        <v>29500</v>
      </c>
      <c r="F852" s="30">
        <v>2472</v>
      </c>
      <c r="G852" s="29">
        <v>44307</v>
      </c>
      <c r="H852" s="29">
        <v>44330</v>
      </c>
    </row>
    <row r="853" spans="1:8" ht="15.75" x14ac:dyDescent="0.25">
      <c r="A853" s="7" t="s">
        <v>71</v>
      </c>
      <c r="B853" s="6">
        <v>44252</v>
      </c>
      <c r="C853" s="7" t="s">
        <v>468</v>
      </c>
      <c r="D853" s="7" t="s">
        <v>467</v>
      </c>
      <c r="E853" s="9">
        <v>82600</v>
      </c>
      <c r="F853" s="30">
        <v>2472</v>
      </c>
      <c r="G853" s="29">
        <v>44307</v>
      </c>
      <c r="H853" s="29">
        <v>44330</v>
      </c>
    </row>
    <row r="854" spans="1:8" ht="15.75" x14ac:dyDescent="0.25">
      <c r="A854" s="7" t="s">
        <v>469</v>
      </c>
      <c r="B854" s="6">
        <v>44252</v>
      </c>
      <c r="C854" s="7" t="s">
        <v>468</v>
      </c>
      <c r="D854" s="7" t="s">
        <v>467</v>
      </c>
      <c r="E854" s="9">
        <v>29500</v>
      </c>
      <c r="F854" s="30">
        <v>2472</v>
      </c>
      <c r="G854" s="29">
        <v>44307</v>
      </c>
      <c r="H854" s="29">
        <v>44330</v>
      </c>
    </row>
    <row r="855" spans="1:8" ht="15.75" x14ac:dyDescent="0.25">
      <c r="A855" s="7" t="s">
        <v>153</v>
      </c>
      <c r="B855" s="6">
        <v>43817</v>
      </c>
      <c r="C855" s="7" t="s">
        <v>63</v>
      </c>
      <c r="D855" s="7" t="s">
        <v>151</v>
      </c>
      <c r="E855" s="9">
        <v>222039.81</v>
      </c>
      <c r="F855" s="30"/>
      <c r="G855" s="29"/>
      <c r="H855" s="31"/>
    </row>
    <row r="856" spans="1:8" ht="15.75" x14ac:dyDescent="0.25">
      <c r="A856" s="7" t="s">
        <v>152</v>
      </c>
      <c r="B856" s="6">
        <v>43817</v>
      </c>
      <c r="C856" s="7" t="s">
        <v>63</v>
      </c>
      <c r="D856" s="7" t="s">
        <v>147</v>
      </c>
      <c r="E856" s="9">
        <v>42480</v>
      </c>
      <c r="F856" s="30"/>
      <c r="G856" s="29"/>
      <c r="H856" s="31"/>
    </row>
    <row r="857" spans="1:8" ht="15.75" x14ac:dyDescent="0.25">
      <c r="A857" s="7" t="s">
        <v>154</v>
      </c>
      <c r="B857" s="6">
        <v>43818</v>
      </c>
      <c r="C857" s="7" t="s">
        <v>63</v>
      </c>
      <c r="D857" s="7" t="s">
        <v>151</v>
      </c>
      <c r="E857" s="9">
        <v>190931.78</v>
      </c>
      <c r="F857" s="30"/>
      <c r="G857" s="29"/>
      <c r="H857" s="31"/>
    </row>
    <row r="858" spans="1:8" ht="15.75" x14ac:dyDescent="0.25">
      <c r="A858" s="7" t="s">
        <v>155</v>
      </c>
      <c r="B858" s="6">
        <v>43886</v>
      </c>
      <c r="C858" s="7" t="s">
        <v>63</v>
      </c>
      <c r="D858" s="7" t="s">
        <v>156</v>
      </c>
      <c r="E858" s="9">
        <v>335304.8</v>
      </c>
      <c r="F858" s="30"/>
      <c r="G858" s="29"/>
      <c r="H858" s="31"/>
    </row>
    <row r="859" spans="1:8" ht="15.75" x14ac:dyDescent="0.25">
      <c r="A859" s="7" t="s">
        <v>184</v>
      </c>
      <c r="B859" s="6">
        <v>43909</v>
      </c>
      <c r="C859" s="7" t="s">
        <v>63</v>
      </c>
      <c r="D859" s="7" t="s">
        <v>185</v>
      </c>
      <c r="E859" s="9">
        <v>136099.34</v>
      </c>
      <c r="F859" s="30"/>
      <c r="G859" s="29"/>
      <c r="H859" s="31"/>
    </row>
    <row r="860" spans="1:8" ht="15.75" x14ac:dyDescent="0.25">
      <c r="A860" s="7" t="s">
        <v>199</v>
      </c>
      <c r="B860" s="6">
        <v>43909</v>
      </c>
      <c r="C860" s="7" t="s">
        <v>63</v>
      </c>
      <c r="D860" s="7" t="s">
        <v>200</v>
      </c>
      <c r="E860" s="9">
        <v>81915.259999999995</v>
      </c>
      <c r="F860" s="30"/>
      <c r="G860" s="29"/>
      <c r="H860" s="31"/>
    </row>
    <row r="861" spans="1:8" ht="15.75" x14ac:dyDescent="0.25">
      <c r="A861" s="7" t="s">
        <v>192</v>
      </c>
      <c r="B861" s="6">
        <v>43934</v>
      </c>
      <c r="C861" s="7" t="s">
        <v>63</v>
      </c>
      <c r="D861" s="7" t="s">
        <v>193</v>
      </c>
      <c r="E861" s="9">
        <v>143505.46</v>
      </c>
      <c r="F861" s="30"/>
      <c r="G861" s="29"/>
      <c r="H861" s="31"/>
    </row>
    <row r="862" spans="1:8" ht="15.75" x14ac:dyDescent="0.25">
      <c r="A862" s="7" t="s">
        <v>197</v>
      </c>
      <c r="B862" s="6">
        <v>43937</v>
      </c>
      <c r="C862" s="7" t="s">
        <v>63</v>
      </c>
      <c r="D862" s="7" t="s">
        <v>139</v>
      </c>
      <c r="E862" s="9">
        <v>60163.76</v>
      </c>
      <c r="F862" s="30"/>
      <c r="G862" s="29"/>
      <c r="H862" s="31"/>
    </row>
    <row r="863" spans="1:8" ht="15.75" x14ac:dyDescent="0.25">
      <c r="A863" s="7" t="s">
        <v>196</v>
      </c>
      <c r="B863" s="6">
        <v>43938</v>
      </c>
      <c r="C863" s="7" t="s">
        <v>63</v>
      </c>
      <c r="D863" s="7" t="s">
        <v>139</v>
      </c>
      <c r="E863" s="9">
        <v>60163.76</v>
      </c>
      <c r="F863" s="30"/>
      <c r="G863" s="29"/>
      <c r="H863" s="31"/>
    </row>
    <row r="864" spans="1:8" ht="15.75" x14ac:dyDescent="0.25">
      <c r="A864" s="7" t="s">
        <v>194</v>
      </c>
      <c r="B864" s="6">
        <v>43939</v>
      </c>
      <c r="C864" s="7" t="s">
        <v>63</v>
      </c>
      <c r="D864" s="7" t="s">
        <v>139</v>
      </c>
      <c r="E864" s="9">
        <v>70811.34</v>
      </c>
      <c r="F864" s="30"/>
      <c r="G864" s="29"/>
      <c r="H864" s="31"/>
    </row>
    <row r="865" spans="1:8" ht="15.75" x14ac:dyDescent="0.25">
      <c r="A865" s="7" t="s">
        <v>201</v>
      </c>
      <c r="B865" s="6">
        <v>43939</v>
      </c>
      <c r="C865" s="7" t="s">
        <v>63</v>
      </c>
      <c r="D865" s="7" t="s">
        <v>139</v>
      </c>
      <c r="E865" s="9">
        <v>50458.400000000001</v>
      </c>
      <c r="F865" s="30"/>
      <c r="G865" s="29"/>
      <c r="H865" s="31"/>
    </row>
    <row r="866" spans="1:8" ht="15.75" x14ac:dyDescent="0.25">
      <c r="A866" s="7" t="s">
        <v>188</v>
      </c>
      <c r="B866" s="6">
        <v>43949</v>
      </c>
      <c r="C866" s="7" t="s">
        <v>63</v>
      </c>
      <c r="D866" s="7" t="s">
        <v>189</v>
      </c>
      <c r="E866" s="9">
        <v>113949.78</v>
      </c>
      <c r="F866" s="30"/>
      <c r="G866" s="29"/>
      <c r="H866" s="31"/>
    </row>
    <row r="867" spans="1:8" ht="15.75" x14ac:dyDescent="0.25">
      <c r="A867" s="7" t="s">
        <v>191</v>
      </c>
      <c r="B867" s="6">
        <v>43949</v>
      </c>
      <c r="C867" s="7" t="s">
        <v>63</v>
      </c>
      <c r="D867" s="7" t="s">
        <v>170</v>
      </c>
      <c r="E867" s="9">
        <v>113543.3</v>
      </c>
      <c r="F867" s="30"/>
      <c r="G867" s="29"/>
      <c r="H867" s="31"/>
    </row>
    <row r="868" spans="1:8" ht="15.75" x14ac:dyDescent="0.25">
      <c r="A868" s="7" t="s">
        <v>195</v>
      </c>
      <c r="B868" s="6">
        <v>43950</v>
      </c>
      <c r="C868" s="7" t="s">
        <v>63</v>
      </c>
      <c r="D868" s="7" t="s">
        <v>139</v>
      </c>
      <c r="E868" s="9">
        <v>161287.63</v>
      </c>
      <c r="F868" s="30"/>
      <c r="G868" s="29"/>
      <c r="H868" s="31"/>
    </row>
    <row r="869" spans="1:8" ht="15.75" x14ac:dyDescent="0.25">
      <c r="A869" s="7" t="s">
        <v>187</v>
      </c>
      <c r="B869" s="6">
        <v>43950</v>
      </c>
      <c r="C869" s="7" t="s">
        <v>63</v>
      </c>
      <c r="D869" s="7" t="s">
        <v>139</v>
      </c>
      <c r="E869" s="9">
        <v>423788.15</v>
      </c>
      <c r="F869" s="30"/>
      <c r="G869" s="29"/>
      <c r="H869" s="31"/>
    </row>
    <row r="870" spans="1:8" ht="15.75" x14ac:dyDescent="0.25">
      <c r="A870" s="7" t="s">
        <v>186</v>
      </c>
      <c r="B870" s="6">
        <v>43951</v>
      </c>
      <c r="C870" s="7" t="s">
        <v>63</v>
      </c>
      <c r="D870" s="7" t="s">
        <v>139</v>
      </c>
      <c r="E870" s="9">
        <v>190557.87</v>
      </c>
      <c r="F870" s="30"/>
      <c r="G870" s="29"/>
      <c r="H870" s="31"/>
    </row>
    <row r="871" spans="1:8" ht="15.75" x14ac:dyDescent="0.25">
      <c r="A871" s="7" t="s">
        <v>190</v>
      </c>
      <c r="B871" s="6">
        <v>43951</v>
      </c>
      <c r="C871" s="7" t="s">
        <v>63</v>
      </c>
      <c r="D871" s="7" t="s">
        <v>189</v>
      </c>
      <c r="E871" s="9">
        <v>62972.6</v>
      </c>
      <c r="F871" s="30"/>
      <c r="G871" s="29"/>
      <c r="H871" s="31"/>
    </row>
    <row r="872" spans="1:8" ht="15.75" x14ac:dyDescent="0.25">
      <c r="A872" s="7" t="s">
        <v>198</v>
      </c>
      <c r="B872" s="6">
        <v>43951</v>
      </c>
      <c r="C872" s="7" t="s">
        <v>63</v>
      </c>
      <c r="D872" s="7" t="s">
        <v>139</v>
      </c>
      <c r="E872" s="9">
        <v>299928.53999999998</v>
      </c>
      <c r="F872" s="30"/>
      <c r="G872" s="29"/>
      <c r="H872" s="31"/>
    </row>
    <row r="873" spans="1:8" ht="15.75" x14ac:dyDescent="0.25">
      <c r="A873" s="7" t="s">
        <v>174</v>
      </c>
      <c r="B873" s="6">
        <v>43962</v>
      </c>
      <c r="C873" s="7" t="s">
        <v>63</v>
      </c>
      <c r="D873" s="7" t="s">
        <v>139</v>
      </c>
      <c r="E873" s="9">
        <v>62972.6</v>
      </c>
      <c r="F873" s="30"/>
      <c r="G873" s="29"/>
      <c r="H873" s="31"/>
    </row>
    <row r="874" spans="1:8" ht="15.75" x14ac:dyDescent="0.25">
      <c r="A874" s="7" t="s">
        <v>177</v>
      </c>
      <c r="B874" s="6">
        <v>43962</v>
      </c>
      <c r="C874" s="7" t="s">
        <v>63</v>
      </c>
      <c r="D874" s="7" t="s">
        <v>139</v>
      </c>
      <c r="E874" s="9">
        <v>139368.82</v>
      </c>
      <c r="F874" s="30"/>
      <c r="G874" s="29"/>
      <c r="H874" s="31"/>
    </row>
    <row r="875" spans="1:8" ht="15.75" x14ac:dyDescent="0.25">
      <c r="A875" s="7" t="s">
        <v>175</v>
      </c>
      <c r="B875" s="6">
        <v>43958</v>
      </c>
      <c r="C875" s="7" t="s">
        <v>63</v>
      </c>
      <c r="D875" s="7" t="s">
        <v>139</v>
      </c>
      <c r="E875" s="9">
        <v>149688.9</v>
      </c>
      <c r="F875" s="30"/>
      <c r="G875" s="29"/>
      <c r="H875" s="31"/>
    </row>
    <row r="876" spans="1:8" ht="15.75" x14ac:dyDescent="0.25">
      <c r="A876" s="7" t="s">
        <v>171</v>
      </c>
      <c r="B876" s="6">
        <v>43966</v>
      </c>
      <c r="C876" s="7" t="s">
        <v>63</v>
      </c>
      <c r="D876" s="7" t="s">
        <v>139</v>
      </c>
      <c r="E876" s="9">
        <v>186522.02</v>
      </c>
      <c r="F876" s="30"/>
      <c r="G876" s="29"/>
      <c r="H876" s="31"/>
    </row>
    <row r="877" spans="1:8" ht="15.75" x14ac:dyDescent="0.25">
      <c r="A877" s="7" t="s">
        <v>169</v>
      </c>
      <c r="B877" s="6">
        <v>43970</v>
      </c>
      <c r="C877" s="7" t="s">
        <v>63</v>
      </c>
      <c r="D877" s="7" t="s">
        <v>170</v>
      </c>
      <c r="E877" s="9">
        <v>71522.600000000006</v>
      </c>
      <c r="F877" s="30"/>
      <c r="G877" s="29"/>
      <c r="H877" s="31"/>
    </row>
    <row r="878" spans="1:8" ht="15.75" x14ac:dyDescent="0.25">
      <c r="A878" s="7" t="s">
        <v>173</v>
      </c>
      <c r="B878" s="6">
        <v>43970</v>
      </c>
      <c r="C878" s="7" t="s">
        <v>63</v>
      </c>
      <c r="D878" s="7" t="s">
        <v>139</v>
      </c>
      <c r="E878" s="9">
        <v>144878.81</v>
      </c>
      <c r="F878" s="30"/>
      <c r="G878" s="29"/>
      <c r="H878" s="31"/>
    </row>
    <row r="879" spans="1:8" ht="15.75" x14ac:dyDescent="0.25">
      <c r="A879" s="7" t="s">
        <v>172</v>
      </c>
      <c r="B879" s="6">
        <v>43971</v>
      </c>
      <c r="C879" s="7" t="s">
        <v>63</v>
      </c>
      <c r="D879" s="7" t="s">
        <v>139</v>
      </c>
      <c r="E879" s="9">
        <v>135794.69</v>
      </c>
      <c r="F879" s="30"/>
      <c r="G879" s="29"/>
      <c r="H879" s="31"/>
    </row>
    <row r="880" spans="1:8" ht="15.75" x14ac:dyDescent="0.25">
      <c r="A880" s="7" t="s">
        <v>168</v>
      </c>
      <c r="B880" s="6">
        <v>43971</v>
      </c>
      <c r="C880" s="7" t="s">
        <v>63</v>
      </c>
      <c r="D880" s="7" t="s">
        <v>139</v>
      </c>
      <c r="E880" s="9">
        <v>241648.29</v>
      </c>
      <c r="F880" s="30"/>
      <c r="G880" s="29"/>
      <c r="H880" s="31"/>
    </row>
    <row r="881" spans="1:8" ht="15.75" x14ac:dyDescent="0.25">
      <c r="A881" s="7" t="s">
        <v>176</v>
      </c>
      <c r="B881" s="6">
        <v>43972</v>
      </c>
      <c r="C881" s="7" t="s">
        <v>63</v>
      </c>
      <c r="D881" s="7" t="s">
        <v>139</v>
      </c>
      <c r="E881" s="9">
        <v>171677.3</v>
      </c>
      <c r="F881" s="30"/>
      <c r="G881" s="29"/>
      <c r="H881" s="31"/>
    </row>
    <row r="882" spans="1:8" ht="15.75" x14ac:dyDescent="0.25">
      <c r="A882" s="7" t="s">
        <v>164</v>
      </c>
      <c r="B882" s="6">
        <v>43980</v>
      </c>
      <c r="C882" s="7" t="s">
        <v>63</v>
      </c>
      <c r="D882" s="7" t="s">
        <v>139</v>
      </c>
      <c r="E882" s="9">
        <v>164239.94</v>
      </c>
      <c r="F882" s="30"/>
      <c r="G882" s="29"/>
      <c r="H882" s="31"/>
    </row>
    <row r="883" spans="1:8" ht="15.75" x14ac:dyDescent="0.25">
      <c r="A883" s="7" t="s">
        <v>165</v>
      </c>
      <c r="B883" s="6">
        <v>43979</v>
      </c>
      <c r="C883" s="7" t="s">
        <v>63</v>
      </c>
      <c r="D883" s="7" t="s">
        <v>139</v>
      </c>
      <c r="E883" s="9">
        <v>137230.9</v>
      </c>
      <c r="F883" s="30"/>
      <c r="G883" s="29"/>
      <c r="H883" s="31"/>
    </row>
    <row r="884" spans="1:8" ht="15.75" x14ac:dyDescent="0.25">
      <c r="A884" s="7" t="s">
        <v>480</v>
      </c>
      <c r="B884" s="6">
        <v>44173</v>
      </c>
      <c r="C884" s="7" t="s">
        <v>819</v>
      </c>
      <c r="D884" s="7" t="s">
        <v>481</v>
      </c>
      <c r="E884" s="9">
        <v>54450</v>
      </c>
      <c r="F884" s="30">
        <v>2504</v>
      </c>
      <c r="G884" s="29">
        <v>44308</v>
      </c>
      <c r="H884" s="29">
        <v>44326</v>
      </c>
    </row>
    <row r="885" spans="1:8" ht="15.75" x14ac:dyDescent="0.25">
      <c r="A885" s="7" t="s">
        <v>478</v>
      </c>
      <c r="B885" s="6">
        <v>44210</v>
      </c>
      <c r="C885" s="7" t="s">
        <v>819</v>
      </c>
      <c r="D885" s="7" t="s">
        <v>479</v>
      </c>
      <c r="E885" s="9">
        <v>54450</v>
      </c>
      <c r="F885" s="30">
        <v>2504</v>
      </c>
      <c r="G885" s="29">
        <v>44308</v>
      </c>
      <c r="H885" s="29">
        <v>44326</v>
      </c>
    </row>
    <row r="886" spans="1:8" ht="15.75" x14ac:dyDescent="0.25">
      <c r="A886" s="7" t="s">
        <v>475</v>
      </c>
      <c r="B886" s="6">
        <v>44241</v>
      </c>
      <c r="C886" s="7" t="s">
        <v>819</v>
      </c>
      <c r="D886" s="7" t="s">
        <v>477</v>
      </c>
      <c r="E886" s="9">
        <v>54450</v>
      </c>
      <c r="F886" s="30">
        <v>2504</v>
      </c>
      <c r="G886" s="29">
        <v>44308</v>
      </c>
      <c r="H886" s="29">
        <v>44326</v>
      </c>
    </row>
    <row r="887" spans="1:8" ht="15.75" x14ac:dyDescent="0.25">
      <c r="A887" s="7" t="s">
        <v>818</v>
      </c>
      <c r="B887" s="6">
        <v>44269</v>
      </c>
      <c r="C887" s="7" t="s">
        <v>819</v>
      </c>
      <c r="D887" s="7" t="s">
        <v>820</v>
      </c>
      <c r="E887" s="9">
        <v>54450</v>
      </c>
      <c r="F887" s="30">
        <v>2506</v>
      </c>
      <c r="G887" s="29">
        <v>44308</v>
      </c>
      <c r="H887" s="29">
        <v>44326</v>
      </c>
    </row>
    <row r="888" spans="1:8" ht="15.75" x14ac:dyDescent="0.25">
      <c r="A888" s="7" t="s">
        <v>490</v>
      </c>
      <c r="B888" s="6">
        <v>44273</v>
      </c>
      <c r="C888" s="7" t="s">
        <v>491</v>
      </c>
      <c r="D888" s="7" t="s">
        <v>492</v>
      </c>
      <c r="E888" s="9">
        <v>310635</v>
      </c>
      <c r="F888" s="30">
        <v>3220</v>
      </c>
      <c r="G888" s="29">
        <v>44329</v>
      </c>
      <c r="H888" s="31"/>
    </row>
    <row r="889" spans="1:8" ht="15.75" x14ac:dyDescent="0.25">
      <c r="A889" s="7" t="s">
        <v>166</v>
      </c>
      <c r="B889" s="6">
        <v>43980</v>
      </c>
      <c r="C889" s="7" t="s">
        <v>63</v>
      </c>
      <c r="D889" s="7" t="s">
        <v>167</v>
      </c>
      <c r="E889" s="9">
        <v>170674.69</v>
      </c>
      <c r="F889" s="30"/>
      <c r="G889" s="29"/>
      <c r="H889" s="31"/>
    </row>
    <row r="890" spans="1:8" ht="15.75" x14ac:dyDescent="0.25">
      <c r="A890" s="7" t="s">
        <v>141</v>
      </c>
      <c r="B890" s="6">
        <v>43994</v>
      </c>
      <c r="C890" s="7" t="s">
        <v>63</v>
      </c>
      <c r="D890" s="7" t="s">
        <v>139</v>
      </c>
      <c r="E890" s="9">
        <v>161375.81</v>
      </c>
      <c r="F890" s="30"/>
      <c r="G890" s="29"/>
      <c r="H890" s="31"/>
    </row>
    <row r="891" spans="1:8" ht="15.75" x14ac:dyDescent="0.25">
      <c r="A891" s="7" t="s">
        <v>142</v>
      </c>
      <c r="B891" s="6">
        <v>43990</v>
      </c>
      <c r="C891" s="7" t="s">
        <v>63</v>
      </c>
      <c r="D891" s="7" t="s">
        <v>139</v>
      </c>
      <c r="E891" s="9">
        <v>83359.839999999997</v>
      </c>
      <c r="F891" s="30"/>
      <c r="G891" s="29"/>
      <c r="H891" s="31"/>
    </row>
    <row r="892" spans="1:8" ht="15.75" x14ac:dyDescent="0.25">
      <c r="A892" s="7" t="s">
        <v>138</v>
      </c>
      <c r="B892" s="6">
        <v>43994</v>
      </c>
      <c r="C892" s="7" t="s">
        <v>63</v>
      </c>
      <c r="D892" s="7" t="s">
        <v>139</v>
      </c>
      <c r="E892" s="9">
        <v>128970.02</v>
      </c>
      <c r="F892" s="30"/>
      <c r="G892" s="29"/>
      <c r="H892" s="31"/>
    </row>
    <row r="893" spans="1:8" ht="15.75" x14ac:dyDescent="0.25">
      <c r="A893" s="7" t="s">
        <v>143</v>
      </c>
      <c r="B893" s="6">
        <v>43994</v>
      </c>
      <c r="C893" s="7" t="s">
        <v>63</v>
      </c>
      <c r="D893" s="7" t="s">
        <v>139</v>
      </c>
      <c r="E893" s="9">
        <v>172389.28</v>
      </c>
      <c r="F893" s="30"/>
      <c r="G893" s="29"/>
      <c r="H893" s="31"/>
    </row>
    <row r="894" spans="1:8" ht="15.75" x14ac:dyDescent="0.25">
      <c r="A894" s="7" t="s">
        <v>781</v>
      </c>
      <c r="B894" s="6">
        <v>44228</v>
      </c>
      <c r="C894" s="7" t="s">
        <v>1300</v>
      </c>
      <c r="D894" s="7" t="s">
        <v>254</v>
      </c>
      <c r="E894" s="9">
        <v>15554.89</v>
      </c>
      <c r="F894" s="30">
        <v>3102</v>
      </c>
      <c r="G894" s="29">
        <v>44327</v>
      </c>
      <c r="H894" s="29">
        <v>44341</v>
      </c>
    </row>
    <row r="895" spans="1:8" ht="15.75" x14ac:dyDescent="0.25">
      <c r="A895" s="7" t="s">
        <v>780</v>
      </c>
      <c r="B895" s="6">
        <v>44228</v>
      </c>
      <c r="C895" s="7" t="s">
        <v>1300</v>
      </c>
      <c r="D895" s="7" t="s">
        <v>254</v>
      </c>
      <c r="E895" s="9">
        <v>9858.44</v>
      </c>
      <c r="F895" s="30">
        <v>3102</v>
      </c>
      <c r="G895" s="29">
        <v>44327</v>
      </c>
      <c r="H895" s="29">
        <v>44341</v>
      </c>
    </row>
    <row r="896" spans="1:8" ht="15.75" x14ac:dyDescent="0.25">
      <c r="A896" s="7" t="s">
        <v>779</v>
      </c>
      <c r="B896" s="6">
        <v>44228</v>
      </c>
      <c r="C896" s="7" t="s">
        <v>1300</v>
      </c>
      <c r="D896" s="7" t="s">
        <v>254</v>
      </c>
      <c r="E896" s="9">
        <v>22717.66</v>
      </c>
      <c r="F896" s="30">
        <v>3102</v>
      </c>
      <c r="G896" s="29">
        <v>44327</v>
      </c>
      <c r="H896" s="29">
        <v>44341</v>
      </c>
    </row>
    <row r="897" spans="1:8" ht="15.75" x14ac:dyDescent="0.25">
      <c r="A897" s="7" t="s">
        <v>778</v>
      </c>
      <c r="B897" s="6">
        <v>44228</v>
      </c>
      <c r="C897" s="7" t="s">
        <v>1300</v>
      </c>
      <c r="D897" s="7" t="s">
        <v>254</v>
      </c>
      <c r="E897" s="9">
        <v>41496.019999999997</v>
      </c>
      <c r="F897" s="30">
        <v>3102</v>
      </c>
      <c r="G897" s="29">
        <v>44327</v>
      </c>
      <c r="H897" s="29">
        <v>44341</v>
      </c>
    </row>
    <row r="898" spans="1:8" ht="15.75" x14ac:dyDescent="0.25">
      <c r="A898" s="7" t="s">
        <v>1424</v>
      </c>
      <c r="B898" s="6">
        <v>44228</v>
      </c>
      <c r="C898" s="7" t="s">
        <v>1300</v>
      </c>
      <c r="D898" s="7" t="s">
        <v>254</v>
      </c>
      <c r="E898" s="9">
        <v>15633.53</v>
      </c>
      <c r="F898" s="30">
        <v>3102</v>
      </c>
      <c r="G898" s="29">
        <v>44327</v>
      </c>
      <c r="H898" s="29">
        <v>44341</v>
      </c>
    </row>
    <row r="899" spans="1:8" ht="15.75" x14ac:dyDescent="0.25">
      <c r="A899" s="7" t="s">
        <v>776</v>
      </c>
      <c r="B899" s="6">
        <v>44231</v>
      </c>
      <c r="C899" s="7" t="s">
        <v>1300</v>
      </c>
      <c r="D899" s="7" t="s">
        <v>254</v>
      </c>
      <c r="E899" s="9">
        <v>20883.77</v>
      </c>
      <c r="F899" s="30">
        <v>3102</v>
      </c>
      <c r="G899" s="29">
        <v>44327</v>
      </c>
      <c r="H899" s="29">
        <v>44341</v>
      </c>
    </row>
    <row r="900" spans="1:8" ht="15.75" x14ac:dyDescent="0.25">
      <c r="A900" s="7" t="s">
        <v>774</v>
      </c>
      <c r="B900" s="6">
        <v>44237</v>
      </c>
      <c r="C900" s="7" t="s">
        <v>1300</v>
      </c>
      <c r="D900" s="7" t="s">
        <v>254</v>
      </c>
      <c r="E900" s="9">
        <v>38127.370000000003</v>
      </c>
      <c r="F900" s="30">
        <v>3102</v>
      </c>
      <c r="G900" s="29">
        <v>44327</v>
      </c>
      <c r="H900" s="29">
        <v>44341</v>
      </c>
    </row>
    <row r="901" spans="1:8" ht="15.75" x14ac:dyDescent="0.25">
      <c r="A901" s="7" t="s">
        <v>764</v>
      </c>
      <c r="B901" s="6">
        <v>44272</v>
      </c>
      <c r="C901" s="7" t="s">
        <v>1300</v>
      </c>
      <c r="D901" s="7" t="s">
        <v>254</v>
      </c>
      <c r="E901" s="9">
        <v>27996.37</v>
      </c>
      <c r="F901" s="30">
        <v>3560</v>
      </c>
      <c r="G901" s="29">
        <v>44337</v>
      </c>
      <c r="H901" s="31"/>
    </row>
    <row r="902" spans="1:8" ht="15.75" x14ac:dyDescent="0.25">
      <c r="A902" s="7" t="s">
        <v>766</v>
      </c>
      <c r="B902" s="6">
        <v>44273</v>
      </c>
      <c r="C902" s="7" t="s">
        <v>1300</v>
      </c>
      <c r="D902" s="7" t="s">
        <v>254</v>
      </c>
      <c r="E902" s="9">
        <v>9858.44</v>
      </c>
      <c r="F902" s="30">
        <v>3560</v>
      </c>
      <c r="G902" s="29">
        <v>44337</v>
      </c>
      <c r="H902" s="31"/>
    </row>
    <row r="903" spans="1:8" ht="15.75" x14ac:dyDescent="0.25">
      <c r="A903" s="7" t="s">
        <v>767</v>
      </c>
      <c r="B903" s="6">
        <v>44273</v>
      </c>
      <c r="C903" s="7" t="s">
        <v>1300</v>
      </c>
      <c r="D903" s="7" t="s">
        <v>254</v>
      </c>
      <c r="E903" s="9">
        <v>9261.4699999999993</v>
      </c>
      <c r="F903" s="30">
        <v>3560</v>
      </c>
      <c r="G903" s="29">
        <v>44337</v>
      </c>
      <c r="H903" s="31"/>
    </row>
    <row r="904" spans="1:8" ht="15.75" x14ac:dyDescent="0.25">
      <c r="A904" s="7" t="s">
        <v>140</v>
      </c>
      <c r="B904" s="6">
        <v>43994</v>
      </c>
      <c r="C904" s="7" t="s">
        <v>63</v>
      </c>
      <c r="D904" s="7" t="s">
        <v>139</v>
      </c>
      <c r="E904" s="9">
        <v>125271.57</v>
      </c>
      <c r="F904" s="30"/>
      <c r="G904" s="29"/>
      <c r="H904" s="31"/>
    </row>
    <row r="905" spans="1:8" ht="15.75" x14ac:dyDescent="0.25">
      <c r="A905" s="5" t="s">
        <v>74</v>
      </c>
      <c r="B905" s="6">
        <v>44047</v>
      </c>
      <c r="C905" s="7" t="s">
        <v>834</v>
      </c>
      <c r="D905" s="8" t="s">
        <v>75</v>
      </c>
      <c r="E905" s="9">
        <v>4291859.71</v>
      </c>
      <c r="F905" s="30">
        <v>3426</v>
      </c>
      <c r="G905" s="29">
        <v>44335</v>
      </c>
      <c r="H905" s="31"/>
    </row>
    <row r="906" spans="1:8" ht="15.75" x14ac:dyDescent="0.25">
      <c r="A906" s="5" t="s">
        <v>62</v>
      </c>
      <c r="B906" s="6">
        <v>44002</v>
      </c>
      <c r="C906" s="7" t="s">
        <v>63</v>
      </c>
      <c r="D906" s="8" t="s">
        <v>64</v>
      </c>
      <c r="E906" s="9">
        <v>9748580.8800000008</v>
      </c>
      <c r="F906" s="30"/>
      <c r="G906" s="29"/>
      <c r="H906" s="31"/>
    </row>
    <row r="907" spans="1:8" ht="15.75" x14ac:dyDescent="0.25">
      <c r="A907" s="7" t="s">
        <v>157</v>
      </c>
      <c r="B907" s="6">
        <v>44012</v>
      </c>
      <c r="C907" s="7" t="s">
        <v>63</v>
      </c>
      <c r="D907" s="7" t="s">
        <v>139</v>
      </c>
      <c r="E907" s="9">
        <v>135551.70000000001</v>
      </c>
      <c r="F907" s="30"/>
      <c r="G907" s="29"/>
      <c r="H907" s="31"/>
    </row>
    <row r="908" spans="1:8" ht="15.75" x14ac:dyDescent="0.25">
      <c r="A908" s="7" t="s">
        <v>158</v>
      </c>
      <c r="B908" s="6">
        <v>44012</v>
      </c>
      <c r="C908" s="7" t="s">
        <v>63</v>
      </c>
      <c r="D908" s="7" t="s">
        <v>139</v>
      </c>
      <c r="E908" s="9">
        <v>178898.02</v>
      </c>
      <c r="F908" s="30"/>
      <c r="G908" s="29"/>
      <c r="H908" s="31"/>
    </row>
    <row r="909" spans="1:8" ht="15.75" x14ac:dyDescent="0.25">
      <c r="A909" s="7" t="s">
        <v>159</v>
      </c>
      <c r="B909" s="6">
        <v>44012</v>
      </c>
      <c r="C909" s="7" t="s">
        <v>63</v>
      </c>
      <c r="D909" s="7" t="s">
        <v>139</v>
      </c>
      <c r="E909" s="9">
        <v>157204.81</v>
      </c>
      <c r="F909" s="30"/>
      <c r="G909" s="29"/>
      <c r="H909" s="31"/>
    </row>
    <row r="910" spans="1:8" ht="15.75" x14ac:dyDescent="0.25">
      <c r="A910" s="7" t="s">
        <v>160</v>
      </c>
      <c r="B910" s="6">
        <v>44012</v>
      </c>
      <c r="C910" s="7" t="s">
        <v>63</v>
      </c>
      <c r="D910" s="7" t="s">
        <v>139</v>
      </c>
      <c r="E910" s="9">
        <v>101800.35</v>
      </c>
      <c r="F910" s="30"/>
      <c r="G910" s="29"/>
      <c r="H910" s="31"/>
    </row>
    <row r="911" spans="1:8" ht="15.75" x14ac:dyDescent="0.25">
      <c r="A911" s="7" t="s">
        <v>161</v>
      </c>
      <c r="B911" s="6">
        <v>44012</v>
      </c>
      <c r="C911" s="7" t="s">
        <v>63</v>
      </c>
      <c r="D911" s="7" t="s">
        <v>139</v>
      </c>
      <c r="E911" s="9">
        <v>124733.7</v>
      </c>
      <c r="F911" s="30"/>
      <c r="G911" s="29"/>
      <c r="H911" s="31"/>
    </row>
    <row r="912" spans="1:8" ht="15.75" x14ac:dyDescent="0.25">
      <c r="A912" s="7" t="s">
        <v>162</v>
      </c>
      <c r="B912" s="6">
        <f>+B911</f>
        <v>44012</v>
      </c>
      <c r="C912" s="7" t="s">
        <v>63</v>
      </c>
      <c r="D912" s="7" t="s">
        <v>139</v>
      </c>
      <c r="E912" s="9">
        <v>139722.70000000001</v>
      </c>
      <c r="F912" s="30"/>
      <c r="G912" s="29"/>
      <c r="H912" s="31"/>
    </row>
    <row r="913" spans="1:8" ht="15.75" x14ac:dyDescent="0.25">
      <c r="A913" s="5" t="s">
        <v>16</v>
      </c>
      <c r="B913" s="6">
        <v>44130</v>
      </c>
      <c r="C913" s="7" t="s">
        <v>834</v>
      </c>
      <c r="D913" s="8" t="s">
        <v>18</v>
      </c>
      <c r="E913" s="9">
        <v>4291859.71</v>
      </c>
      <c r="F913" s="30">
        <v>3426</v>
      </c>
      <c r="G913" s="29">
        <v>44335</v>
      </c>
      <c r="H913" s="31"/>
    </row>
    <row r="914" spans="1:8" ht="15.75" x14ac:dyDescent="0.25">
      <c r="A914" s="7" t="s">
        <v>163</v>
      </c>
      <c r="B914" s="6">
        <v>44013</v>
      </c>
      <c r="C914" s="7" t="s">
        <v>63</v>
      </c>
      <c r="D914" s="7" t="s">
        <v>139</v>
      </c>
      <c r="E914" s="9">
        <v>173196.42</v>
      </c>
      <c r="F914" s="30"/>
      <c r="G914" s="29"/>
      <c r="H914" s="31"/>
    </row>
    <row r="915" spans="1:8" ht="15.75" x14ac:dyDescent="0.25">
      <c r="A915" s="7" t="s">
        <v>178</v>
      </c>
      <c r="B915" s="6">
        <v>44032</v>
      </c>
      <c r="C915" s="7" t="s">
        <v>63</v>
      </c>
      <c r="D915" s="7" t="s">
        <v>139</v>
      </c>
      <c r="E915" s="9">
        <v>135890.70000000001</v>
      </c>
      <c r="F915" s="30"/>
      <c r="G915" s="29"/>
      <c r="H915" s="31"/>
    </row>
    <row r="916" spans="1:8" ht="15.75" x14ac:dyDescent="0.25">
      <c r="A916" s="7" t="s">
        <v>179</v>
      </c>
      <c r="B916" s="6">
        <v>44032</v>
      </c>
      <c r="C916" s="7" t="s">
        <v>63</v>
      </c>
      <c r="D916" s="7" t="s">
        <v>139</v>
      </c>
      <c r="E916" s="9">
        <v>139599.78</v>
      </c>
      <c r="F916" s="30"/>
      <c r="G916" s="29"/>
      <c r="H916" s="31"/>
    </row>
    <row r="917" spans="1:8" ht="15.75" x14ac:dyDescent="0.25">
      <c r="A917" s="7" t="s">
        <v>180</v>
      </c>
      <c r="B917" s="6">
        <v>44032</v>
      </c>
      <c r="C917" s="7" t="s">
        <v>63</v>
      </c>
      <c r="D917" s="7" t="s">
        <v>139</v>
      </c>
      <c r="E917" s="9">
        <v>77222.600000000006</v>
      </c>
      <c r="F917" s="30"/>
      <c r="G917" s="29"/>
      <c r="H917" s="31"/>
    </row>
    <row r="918" spans="1:8" ht="15.75" x14ac:dyDescent="0.25">
      <c r="A918" s="7" t="s">
        <v>181</v>
      </c>
      <c r="B918" s="6">
        <v>44032</v>
      </c>
      <c r="C918" s="7" t="s">
        <v>63</v>
      </c>
      <c r="D918" s="7" t="s">
        <v>139</v>
      </c>
      <c r="E918" s="9">
        <v>166325.51999999999</v>
      </c>
      <c r="F918" s="30"/>
      <c r="G918" s="29"/>
      <c r="H918" s="31"/>
    </row>
    <row r="919" spans="1:8" ht="15.75" x14ac:dyDescent="0.25">
      <c r="A919" s="7" t="s">
        <v>182</v>
      </c>
      <c r="B919" s="6">
        <v>44032</v>
      </c>
      <c r="C919" s="7" t="s">
        <v>63</v>
      </c>
      <c r="D919" s="7" t="s">
        <v>139</v>
      </c>
      <c r="E919" s="9">
        <v>149870.78</v>
      </c>
      <c r="F919" s="30"/>
      <c r="G919" s="29"/>
      <c r="H919" s="31"/>
    </row>
    <row r="920" spans="1:8" ht="15.75" x14ac:dyDescent="0.25">
      <c r="A920" s="7" t="s">
        <v>134</v>
      </c>
      <c r="B920" s="6">
        <v>44095</v>
      </c>
      <c r="C920" s="7" t="s">
        <v>63</v>
      </c>
      <c r="D920" s="7" t="s">
        <v>135</v>
      </c>
      <c r="E920" s="9">
        <v>14222570.369999999</v>
      </c>
      <c r="F920" s="30"/>
      <c r="G920" s="29"/>
      <c r="H920" s="31"/>
    </row>
    <row r="921" spans="1:8" ht="15.75" x14ac:dyDescent="0.25">
      <c r="A921" s="7" t="s">
        <v>146</v>
      </c>
      <c r="B921" s="6">
        <v>43691</v>
      </c>
      <c r="C921" s="7" t="s">
        <v>63</v>
      </c>
      <c r="D921" s="7" t="s">
        <v>147</v>
      </c>
      <c r="E921" s="9">
        <v>77270.89</v>
      </c>
      <c r="F921" s="30"/>
      <c r="G921" s="29"/>
      <c r="H921" s="31"/>
    </row>
    <row r="922" spans="1:8" ht="15.75" x14ac:dyDescent="0.25">
      <c r="A922" s="7" t="s">
        <v>753</v>
      </c>
      <c r="B922" s="6">
        <v>44252</v>
      </c>
      <c r="C922" s="7" t="s">
        <v>754</v>
      </c>
      <c r="D922" s="7" t="s">
        <v>254</v>
      </c>
      <c r="E922" s="9">
        <v>18330.669999999998</v>
      </c>
      <c r="F922" s="30"/>
      <c r="G922" s="29"/>
      <c r="H922" s="31"/>
    </row>
    <row r="923" spans="1:8" ht="15.75" x14ac:dyDescent="0.25">
      <c r="A923" s="7" t="s">
        <v>755</v>
      </c>
      <c r="B923" s="6">
        <v>44252</v>
      </c>
      <c r="C923" s="7" t="s">
        <v>754</v>
      </c>
      <c r="D923" s="7" t="s">
        <v>254</v>
      </c>
      <c r="E923" s="9">
        <v>19679.68</v>
      </c>
      <c r="F923" s="30"/>
      <c r="G923" s="29"/>
      <c r="H923" s="31"/>
    </row>
    <row r="924" spans="1:8" ht="15.75" x14ac:dyDescent="0.25">
      <c r="A924" s="7" t="s">
        <v>756</v>
      </c>
      <c r="B924" s="6">
        <v>44258</v>
      </c>
      <c r="C924" s="7" t="s">
        <v>754</v>
      </c>
      <c r="D924" s="7" t="s">
        <v>254</v>
      </c>
      <c r="E924" s="9">
        <v>14437.83</v>
      </c>
      <c r="F924" s="30"/>
      <c r="G924" s="29"/>
      <c r="H924" s="31"/>
    </row>
    <row r="925" spans="1:8" ht="15.75" x14ac:dyDescent="0.25">
      <c r="A925" s="7" t="s">
        <v>762</v>
      </c>
      <c r="B925" s="6">
        <v>44263</v>
      </c>
      <c r="C925" s="7" t="s">
        <v>754</v>
      </c>
      <c r="D925" s="7" t="s">
        <v>254</v>
      </c>
      <c r="E925" s="9">
        <v>14379.84</v>
      </c>
      <c r="F925" s="30"/>
      <c r="G925" s="29"/>
      <c r="H925" s="31"/>
    </row>
    <row r="926" spans="1:8" ht="15.75" x14ac:dyDescent="0.25">
      <c r="A926" s="7" t="s">
        <v>763</v>
      </c>
      <c r="B926" s="6">
        <v>44265</v>
      </c>
      <c r="C926" s="7" t="s">
        <v>754</v>
      </c>
      <c r="D926" s="7" t="s">
        <v>254</v>
      </c>
      <c r="E926" s="9">
        <v>11677.2</v>
      </c>
      <c r="F926" s="30"/>
      <c r="G926" s="29"/>
      <c r="H926" s="31"/>
    </row>
    <row r="927" spans="1:8" ht="15.75" x14ac:dyDescent="0.25">
      <c r="A927" s="7" t="s">
        <v>28</v>
      </c>
      <c r="B927" s="6">
        <v>44271</v>
      </c>
      <c r="C927" s="7" t="s">
        <v>782</v>
      </c>
      <c r="D927" s="7" t="s">
        <v>783</v>
      </c>
      <c r="E927" s="9">
        <v>17641</v>
      </c>
      <c r="F927" s="30"/>
      <c r="G927" s="29"/>
      <c r="H927" s="31"/>
    </row>
    <row r="928" spans="1:8" ht="15.75" x14ac:dyDescent="0.25">
      <c r="A928" s="7" t="s">
        <v>90</v>
      </c>
      <c r="B928" s="6">
        <v>44279</v>
      </c>
      <c r="C928" s="7" t="s">
        <v>846</v>
      </c>
      <c r="D928" s="7" t="s">
        <v>847</v>
      </c>
      <c r="E928" s="9">
        <v>39546.519999999997</v>
      </c>
      <c r="F928" s="30">
        <v>3421</v>
      </c>
      <c r="G928" s="29">
        <v>44335</v>
      </c>
      <c r="H928" s="31"/>
    </row>
    <row r="929" spans="1:8" ht="15.75" x14ac:dyDescent="0.25">
      <c r="A929" s="7" t="s">
        <v>584</v>
      </c>
      <c r="B929" s="6">
        <v>44230</v>
      </c>
      <c r="C929" s="7" t="s">
        <v>337</v>
      </c>
      <c r="D929" s="7" t="s">
        <v>787</v>
      </c>
      <c r="E929" s="9">
        <v>6500</v>
      </c>
      <c r="F929" s="30"/>
      <c r="G929" s="29"/>
      <c r="H929" s="31"/>
    </row>
    <row r="930" spans="1:8" ht="15.75" x14ac:dyDescent="0.25">
      <c r="A930" s="7" t="s">
        <v>585</v>
      </c>
      <c r="B930" s="6">
        <v>44236</v>
      </c>
      <c r="C930" s="7" t="s">
        <v>337</v>
      </c>
      <c r="D930" s="7" t="s">
        <v>787</v>
      </c>
      <c r="E930" s="9">
        <v>17750</v>
      </c>
      <c r="F930" s="30"/>
      <c r="G930" s="29"/>
      <c r="H930" s="31"/>
    </row>
    <row r="931" spans="1:8" ht="15.75" x14ac:dyDescent="0.25">
      <c r="A931" s="7" t="s">
        <v>788</v>
      </c>
      <c r="B931" s="6">
        <v>44242</v>
      </c>
      <c r="C931" s="7" t="s">
        <v>337</v>
      </c>
      <c r="D931" s="7" t="s">
        <v>787</v>
      </c>
      <c r="E931" s="9">
        <v>6500</v>
      </c>
      <c r="F931" s="30"/>
      <c r="G931" s="29"/>
      <c r="H931" s="31"/>
    </row>
    <row r="932" spans="1:8" ht="15.75" x14ac:dyDescent="0.25">
      <c r="A932" s="7" t="s">
        <v>587</v>
      </c>
      <c r="B932" s="6">
        <v>44245</v>
      </c>
      <c r="C932" s="7" t="s">
        <v>337</v>
      </c>
      <c r="D932" s="7" t="s">
        <v>787</v>
      </c>
      <c r="E932" s="9">
        <v>16250</v>
      </c>
      <c r="F932" s="30"/>
      <c r="G932" s="29"/>
      <c r="H932" s="31"/>
    </row>
    <row r="933" spans="1:8" ht="15.75" x14ac:dyDescent="0.25">
      <c r="A933" s="7" t="s">
        <v>118</v>
      </c>
      <c r="B933" s="6">
        <v>44264</v>
      </c>
      <c r="C933" s="7" t="s">
        <v>789</v>
      </c>
      <c r="D933" s="7" t="s">
        <v>790</v>
      </c>
      <c r="E933" s="9">
        <v>17175.8</v>
      </c>
      <c r="F933" s="30">
        <v>3216</v>
      </c>
      <c r="G933" s="29">
        <v>44329</v>
      </c>
      <c r="H933" s="31"/>
    </row>
    <row r="934" spans="1:8" ht="15.75" x14ac:dyDescent="0.25">
      <c r="A934" s="7" t="s">
        <v>224</v>
      </c>
      <c r="B934" s="6">
        <v>44236</v>
      </c>
      <c r="C934" s="7" t="s">
        <v>225</v>
      </c>
      <c r="D934" s="7" t="s">
        <v>226</v>
      </c>
      <c r="E934" s="9">
        <v>687892.8</v>
      </c>
      <c r="F934" s="30">
        <v>2477</v>
      </c>
      <c r="G934" s="29">
        <v>44307</v>
      </c>
      <c r="H934" s="29">
        <v>44322</v>
      </c>
    </row>
    <row r="935" spans="1:8" ht="15.75" x14ac:dyDescent="0.25">
      <c r="A935" s="7" t="s">
        <v>644</v>
      </c>
      <c r="B935" s="6">
        <v>44251</v>
      </c>
      <c r="C935" s="7" t="s">
        <v>337</v>
      </c>
      <c r="D935" s="7" t="s">
        <v>787</v>
      </c>
      <c r="E935" s="9">
        <v>6500</v>
      </c>
      <c r="F935" s="30"/>
      <c r="G935" s="29"/>
      <c r="H935" s="31"/>
    </row>
    <row r="936" spans="1:8" ht="15.75" x14ac:dyDescent="0.25">
      <c r="A936" s="7" t="s">
        <v>650</v>
      </c>
      <c r="B936" s="6">
        <v>44258</v>
      </c>
      <c r="C936" s="7" t="s">
        <v>337</v>
      </c>
      <c r="D936" s="7" t="s">
        <v>787</v>
      </c>
      <c r="E936" s="9">
        <v>13850</v>
      </c>
      <c r="F936" s="30"/>
      <c r="G936" s="29"/>
      <c r="H936" s="31"/>
    </row>
    <row r="937" spans="1:8" ht="15.75" x14ac:dyDescent="0.25">
      <c r="A937" s="7" t="s">
        <v>336</v>
      </c>
      <c r="B937" s="6">
        <v>44264</v>
      </c>
      <c r="C937" s="7" t="s">
        <v>337</v>
      </c>
      <c r="D937" s="7" t="s">
        <v>338</v>
      </c>
      <c r="E937" s="9">
        <v>10400</v>
      </c>
      <c r="F937" s="30"/>
      <c r="G937" s="29"/>
      <c r="H937" s="31"/>
    </row>
    <row r="938" spans="1:8" ht="15.75" x14ac:dyDescent="0.25">
      <c r="A938" s="7" t="s">
        <v>336</v>
      </c>
      <c r="B938" s="6">
        <v>44265</v>
      </c>
      <c r="C938" s="7" t="s">
        <v>337</v>
      </c>
      <c r="D938" s="7" t="s">
        <v>851</v>
      </c>
      <c r="E938" s="9">
        <v>10400</v>
      </c>
      <c r="F938" s="30"/>
      <c r="G938" s="29"/>
      <c r="H938" s="31"/>
    </row>
    <row r="939" spans="1:8" ht="15.75" x14ac:dyDescent="0.25">
      <c r="A939" s="7" t="s">
        <v>635</v>
      </c>
      <c r="B939" s="6">
        <v>44274</v>
      </c>
      <c r="C939" s="7" t="s">
        <v>337</v>
      </c>
      <c r="D939" s="7" t="s">
        <v>851</v>
      </c>
      <c r="E939" s="9">
        <v>11900</v>
      </c>
      <c r="F939" s="30"/>
      <c r="G939" s="29"/>
      <c r="H939" s="31"/>
    </row>
    <row r="940" spans="1:8" ht="15.75" x14ac:dyDescent="0.25">
      <c r="A940" s="7" t="s">
        <v>594</v>
      </c>
      <c r="B940" s="6">
        <v>44284</v>
      </c>
      <c r="C940" s="7" t="s">
        <v>337</v>
      </c>
      <c r="D940" s="7" t="s">
        <v>851</v>
      </c>
      <c r="E940" s="9">
        <v>10900</v>
      </c>
      <c r="F940" s="30"/>
      <c r="G940" s="29"/>
      <c r="H940" s="31"/>
    </row>
    <row r="941" spans="1:8" ht="15.75" x14ac:dyDescent="0.25">
      <c r="A941" s="7" t="s">
        <v>595</v>
      </c>
      <c r="B941" s="6">
        <v>44285</v>
      </c>
      <c r="C941" s="7" t="s">
        <v>337</v>
      </c>
      <c r="D941" s="7" t="s">
        <v>851</v>
      </c>
      <c r="E941" s="9">
        <v>10400</v>
      </c>
      <c r="F941" s="30"/>
      <c r="G941" s="29"/>
      <c r="H941" s="31"/>
    </row>
    <row r="942" spans="1:8" ht="15.75" x14ac:dyDescent="0.25">
      <c r="A942" s="7" t="s">
        <v>606</v>
      </c>
      <c r="B942" s="6">
        <v>44291</v>
      </c>
      <c r="C942" s="7" t="s">
        <v>337</v>
      </c>
      <c r="D942" s="7" t="s">
        <v>851</v>
      </c>
      <c r="E942" s="9">
        <v>10900</v>
      </c>
      <c r="F942" s="30"/>
      <c r="G942" s="29"/>
      <c r="H942" s="31"/>
    </row>
    <row r="943" spans="1:8" ht="15.75" x14ac:dyDescent="0.25">
      <c r="A943" s="5" t="s">
        <v>105</v>
      </c>
      <c r="B943" s="6">
        <v>44075</v>
      </c>
      <c r="C943" s="7" t="s">
        <v>14</v>
      </c>
      <c r="D943" s="8" t="s">
        <v>106</v>
      </c>
      <c r="E943" s="9">
        <v>400000</v>
      </c>
      <c r="F943" s="30"/>
      <c r="G943" s="29"/>
      <c r="H943" s="31"/>
    </row>
    <row r="944" spans="1:8" ht="15.75" x14ac:dyDescent="0.25">
      <c r="A944" s="5" t="s">
        <v>103</v>
      </c>
      <c r="B944" s="6">
        <v>44075</v>
      </c>
      <c r="C944" s="7" t="s">
        <v>14</v>
      </c>
      <c r="D944" s="8" t="s">
        <v>104</v>
      </c>
      <c r="E944" s="9">
        <v>400000</v>
      </c>
      <c r="F944" s="30"/>
      <c r="G944" s="29"/>
      <c r="H944" s="31"/>
    </row>
    <row r="945" spans="1:8" ht="15.75" x14ac:dyDescent="0.25">
      <c r="A945" s="5" t="s">
        <v>101</v>
      </c>
      <c r="B945" s="6">
        <v>44075</v>
      </c>
      <c r="C945" s="7" t="s">
        <v>14</v>
      </c>
      <c r="D945" s="8" t="s">
        <v>102</v>
      </c>
      <c r="E945" s="9">
        <v>400000</v>
      </c>
      <c r="F945" s="30"/>
      <c r="G945" s="29"/>
      <c r="H945" s="31"/>
    </row>
    <row r="946" spans="1:8" ht="15.75" x14ac:dyDescent="0.25">
      <c r="A946" s="5" t="s">
        <v>99</v>
      </c>
      <c r="B946" s="6">
        <v>44075</v>
      </c>
      <c r="C946" s="7" t="s">
        <v>14</v>
      </c>
      <c r="D946" s="8" t="s">
        <v>100</v>
      </c>
      <c r="E946" s="9">
        <v>400000</v>
      </c>
      <c r="F946" s="30"/>
      <c r="G946" s="29"/>
      <c r="H946" s="31"/>
    </row>
    <row r="947" spans="1:8" ht="15.75" x14ac:dyDescent="0.25">
      <c r="A947" s="5" t="s">
        <v>97</v>
      </c>
      <c r="B947" s="6">
        <v>44075</v>
      </c>
      <c r="C947" s="7" t="s">
        <v>14</v>
      </c>
      <c r="D947" s="8" t="s">
        <v>98</v>
      </c>
      <c r="E947" s="9">
        <v>400000</v>
      </c>
      <c r="F947" s="30"/>
      <c r="G947" s="29"/>
      <c r="H947" s="31"/>
    </row>
    <row r="948" spans="1:8" ht="15.75" x14ac:dyDescent="0.25">
      <c r="A948" s="5" t="s">
        <v>95</v>
      </c>
      <c r="B948" s="6">
        <v>44075</v>
      </c>
      <c r="C948" s="7" t="s">
        <v>14</v>
      </c>
      <c r="D948" s="8" t="s">
        <v>96</v>
      </c>
      <c r="E948" s="9">
        <v>400000</v>
      </c>
      <c r="F948" s="30"/>
      <c r="G948" s="29"/>
      <c r="H948" s="31"/>
    </row>
    <row r="949" spans="1:8" ht="15.75" x14ac:dyDescent="0.25">
      <c r="A949" s="5" t="s">
        <v>13</v>
      </c>
      <c r="B949" s="6">
        <v>44109</v>
      </c>
      <c r="C949" s="7" t="s">
        <v>14</v>
      </c>
      <c r="D949" s="8" t="s">
        <v>15</v>
      </c>
      <c r="E949" s="9">
        <v>400000</v>
      </c>
      <c r="F949" s="30"/>
      <c r="G949" s="29"/>
      <c r="H949" s="31"/>
    </row>
    <row r="950" spans="1:8" ht="15.75" x14ac:dyDescent="0.25">
      <c r="A950" s="7" t="s">
        <v>218</v>
      </c>
      <c r="B950" s="6">
        <v>44140</v>
      </c>
      <c r="C950" s="7" t="s">
        <v>14</v>
      </c>
      <c r="D950" s="7" t="s">
        <v>219</v>
      </c>
      <c r="E950" s="9">
        <v>400000</v>
      </c>
      <c r="F950" s="30"/>
      <c r="G950" s="29"/>
      <c r="H950" s="31"/>
    </row>
    <row r="951" spans="1:8" ht="15.75" x14ac:dyDescent="0.25">
      <c r="A951" s="7" t="s">
        <v>220</v>
      </c>
      <c r="B951" s="6">
        <v>44172</v>
      </c>
      <c r="C951" s="7" t="s">
        <v>14</v>
      </c>
      <c r="D951" s="7" t="s">
        <v>221</v>
      </c>
      <c r="E951" s="9">
        <v>400000</v>
      </c>
      <c r="F951" s="30"/>
      <c r="G951" s="29"/>
      <c r="H951" s="31"/>
    </row>
    <row r="952" spans="1:8" ht="15.75" x14ac:dyDescent="0.25">
      <c r="A952" s="7" t="s">
        <v>136</v>
      </c>
      <c r="B952" s="6">
        <v>44224</v>
      </c>
      <c r="C952" s="7" t="s">
        <v>14</v>
      </c>
      <c r="D952" s="7" t="s">
        <v>137</v>
      </c>
      <c r="E952" s="9">
        <v>400000</v>
      </c>
      <c r="F952" s="30"/>
      <c r="G952" s="29"/>
      <c r="H952" s="31"/>
    </row>
    <row r="953" spans="1:8" ht="15.75" x14ac:dyDescent="0.25">
      <c r="A953" s="7" t="s">
        <v>222</v>
      </c>
      <c r="B953" s="6">
        <v>44230</v>
      </c>
      <c r="C953" s="7" t="s">
        <v>14</v>
      </c>
      <c r="D953" s="7" t="s">
        <v>223</v>
      </c>
      <c r="E953" s="9">
        <v>400000</v>
      </c>
      <c r="F953" s="30"/>
      <c r="G953" s="29"/>
      <c r="H953" s="31"/>
    </row>
    <row r="954" spans="1:8" ht="15.75" x14ac:dyDescent="0.25">
      <c r="A954" s="7" t="s">
        <v>485</v>
      </c>
      <c r="B954" s="6">
        <v>44272</v>
      </c>
      <c r="C954" s="7" t="s">
        <v>486</v>
      </c>
      <c r="D954" s="7" t="s">
        <v>81</v>
      </c>
      <c r="E954" s="9">
        <v>5459758.9900000002</v>
      </c>
      <c r="F954" s="30"/>
      <c r="G954" s="29"/>
      <c r="H954" s="31"/>
    </row>
    <row r="955" spans="1:8" ht="15.75" x14ac:dyDescent="0.25">
      <c r="A955" s="7" t="s">
        <v>251</v>
      </c>
      <c r="B955" s="6">
        <v>44231</v>
      </c>
      <c r="C955" s="7" t="s">
        <v>247</v>
      </c>
      <c r="D955" s="7" t="s">
        <v>248</v>
      </c>
      <c r="E955" s="9">
        <v>666373.14</v>
      </c>
      <c r="F955" s="30"/>
      <c r="G955" s="29"/>
      <c r="H955" s="31"/>
    </row>
    <row r="956" spans="1:8" ht="15.75" x14ac:dyDescent="0.25">
      <c r="A956" s="7" t="s">
        <v>246</v>
      </c>
      <c r="B956" s="6">
        <v>44231</v>
      </c>
      <c r="C956" s="7" t="s">
        <v>247</v>
      </c>
      <c r="D956" s="7" t="s">
        <v>248</v>
      </c>
      <c r="E956" s="9">
        <v>2615573.25</v>
      </c>
      <c r="F956" s="30"/>
      <c r="G956" s="29"/>
      <c r="H956" s="31"/>
    </row>
    <row r="957" spans="1:8" ht="15.75" x14ac:dyDescent="0.25">
      <c r="A957" s="7" t="s">
        <v>250</v>
      </c>
      <c r="B957" s="6">
        <v>44231</v>
      </c>
      <c r="C957" s="7" t="s">
        <v>247</v>
      </c>
      <c r="D957" s="7" t="s">
        <v>248</v>
      </c>
      <c r="E957" s="9">
        <v>196689.48</v>
      </c>
      <c r="F957" s="30"/>
      <c r="G957" s="29"/>
      <c r="H957" s="31"/>
    </row>
    <row r="958" spans="1:8" ht="15.75" x14ac:dyDescent="0.25">
      <c r="A958" s="7" t="s">
        <v>249</v>
      </c>
      <c r="B958" s="6">
        <v>44231</v>
      </c>
      <c r="C958" s="7" t="s">
        <v>247</v>
      </c>
      <c r="D958" s="7" t="s">
        <v>248</v>
      </c>
      <c r="E958" s="9">
        <v>1385294.04</v>
      </c>
      <c r="F958" s="30"/>
      <c r="G958" s="29"/>
      <c r="H958" s="31"/>
    </row>
    <row r="959" spans="1:8" ht="15.75" x14ac:dyDescent="0.25">
      <c r="A959" s="7" t="s">
        <v>495</v>
      </c>
      <c r="B959" s="6">
        <v>44273</v>
      </c>
      <c r="C959" s="7" t="s">
        <v>496</v>
      </c>
      <c r="D959" s="7" t="s">
        <v>497</v>
      </c>
      <c r="E959" s="9">
        <v>298624.59999999998</v>
      </c>
      <c r="F959" s="30"/>
      <c r="G959" s="29"/>
      <c r="H959" s="31"/>
    </row>
    <row r="960" spans="1:8" ht="15.75" x14ac:dyDescent="0.25">
      <c r="A960" s="5" t="s">
        <v>68</v>
      </c>
      <c r="B960" s="6">
        <v>44043</v>
      </c>
      <c r="C960" s="7" t="s">
        <v>69</v>
      </c>
      <c r="D960" s="8" t="s">
        <v>70</v>
      </c>
      <c r="E960" s="9">
        <v>1080000</v>
      </c>
      <c r="F960" s="30"/>
      <c r="G960" s="29"/>
      <c r="H960" s="31"/>
    </row>
    <row r="961" spans="1:8" ht="15.75" x14ac:dyDescent="0.25">
      <c r="A961" s="7" t="s">
        <v>830</v>
      </c>
      <c r="B961" s="6">
        <v>44292</v>
      </c>
      <c r="C961" s="7" t="s">
        <v>829</v>
      </c>
      <c r="D961" s="7" t="s">
        <v>254</v>
      </c>
      <c r="E961" s="9">
        <v>1495305.44</v>
      </c>
      <c r="F961" s="30"/>
      <c r="G961" s="29"/>
      <c r="H961" s="31"/>
    </row>
    <row r="962" spans="1:8" ht="15.75" x14ac:dyDescent="0.25">
      <c r="A962" s="7" t="s">
        <v>828</v>
      </c>
      <c r="B962" s="6">
        <v>44292</v>
      </c>
      <c r="C962" s="7" t="s">
        <v>829</v>
      </c>
      <c r="D962" s="7" t="s">
        <v>254</v>
      </c>
      <c r="E962" s="9">
        <v>1456450.4</v>
      </c>
      <c r="F962" s="30"/>
      <c r="G962" s="29"/>
      <c r="H962" s="31"/>
    </row>
    <row r="963" spans="1:8" ht="15.75" x14ac:dyDescent="0.25">
      <c r="A963" s="5" t="s">
        <v>71</v>
      </c>
      <c r="B963" s="6">
        <v>43630</v>
      </c>
      <c r="C963" s="7" t="s">
        <v>72</v>
      </c>
      <c r="D963" s="8" t="s">
        <v>73</v>
      </c>
      <c r="E963" s="9">
        <v>457527.8</v>
      </c>
      <c r="F963" s="30"/>
      <c r="G963" s="29"/>
      <c r="H963" s="31"/>
    </row>
    <row r="964" spans="1:8" ht="15.75" x14ac:dyDescent="0.25">
      <c r="A964" s="7" t="s">
        <v>426</v>
      </c>
      <c r="B964" s="6">
        <v>44292</v>
      </c>
      <c r="C964" s="7" t="s">
        <v>852</v>
      </c>
      <c r="D964" s="7" t="s">
        <v>853</v>
      </c>
      <c r="E964" s="9">
        <v>1412263.19</v>
      </c>
      <c r="F964" s="30"/>
      <c r="G964" s="29"/>
      <c r="H964" s="31"/>
    </row>
    <row r="965" spans="1:8" ht="15.75" x14ac:dyDescent="0.25">
      <c r="A965" s="7" t="s">
        <v>423</v>
      </c>
      <c r="B965" s="6">
        <v>44042</v>
      </c>
      <c r="C965" s="7" t="s">
        <v>424</v>
      </c>
      <c r="D965" s="7" t="s">
        <v>425</v>
      </c>
      <c r="E965" s="9">
        <f>4090692.86-2634010.78</f>
        <v>1456682.08</v>
      </c>
      <c r="F965" s="30"/>
      <c r="G965" s="29"/>
      <c r="H965" s="31"/>
    </row>
    <row r="966" spans="1:8" ht="15.75" x14ac:dyDescent="0.25">
      <c r="A966" s="5" t="s">
        <v>121</v>
      </c>
      <c r="B966" s="6">
        <v>44048</v>
      </c>
      <c r="C966" s="7" t="s">
        <v>834</v>
      </c>
      <c r="D966" s="8" t="s">
        <v>75</v>
      </c>
      <c r="E966" s="9">
        <v>4291859.71</v>
      </c>
      <c r="F966" s="30"/>
      <c r="G966" s="29"/>
      <c r="H966" s="31"/>
    </row>
    <row r="967" spans="1:8" ht="15.75" x14ac:dyDescent="0.25">
      <c r="A967" s="5" t="s">
        <v>122</v>
      </c>
      <c r="B967" s="6">
        <v>44057</v>
      </c>
      <c r="C967" s="7" t="s">
        <v>834</v>
      </c>
      <c r="D967" s="8" t="s">
        <v>123</v>
      </c>
      <c r="E967" s="9">
        <v>4291859.71</v>
      </c>
      <c r="F967" s="30"/>
      <c r="G967" s="29"/>
      <c r="H967" s="31"/>
    </row>
    <row r="968" spans="1:8" ht="15.75" x14ac:dyDescent="0.25">
      <c r="A968" s="5" t="s">
        <v>124</v>
      </c>
      <c r="B968" s="6">
        <v>44082</v>
      </c>
      <c r="C968" s="7" t="s">
        <v>834</v>
      </c>
      <c r="D968" s="8" t="s">
        <v>125</v>
      </c>
      <c r="E968" s="9">
        <v>4291859.71</v>
      </c>
      <c r="F968" s="30"/>
      <c r="G968" s="29"/>
      <c r="H968" s="31"/>
    </row>
    <row r="969" spans="1:8" ht="15.75" x14ac:dyDescent="0.25">
      <c r="A969" s="5" t="s">
        <v>126</v>
      </c>
      <c r="B969" s="6">
        <v>44084</v>
      </c>
      <c r="C969" s="7" t="s">
        <v>834</v>
      </c>
      <c r="D969" s="8" t="s">
        <v>127</v>
      </c>
      <c r="E969" s="9">
        <v>4291859.71</v>
      </c>
      <c r="F969" s="30"/>
      <c r="G969" s="29"/>
      <c r="H969" s="31"/>
    </row>
    <row r="970" spans="1:8" ht="15.75" x14ac:dyDescent="0.25">
      <c r="A970" s="5" t="s">
        <v>76</v>
      </c>
      <c r="B970" s="6">
        <v>44084</v>
      </c>
      <c r="C970" s="7" t="s">
        <v>834</v>
      </c>
      <c r="D970" s="8" t="s">
        <v>75</v>
      </c>
      <c r="E970" s="9">
        <v>4291859.71</v>
      </c>
      <c r="F970" s="30"/>
      <c r="G970" s="29"/>
      <c r="H970" s="31"/>
    </row>
    <row r="971" spans="1:8" ht="15.75" x14ac:dyDescent="0.25">
      <c r="A971" s="5" t="s">
        <v>128</v>
      </c>
      <c r="B971" s="6">
        <v>44096</v>
      </c>
      <c r="C971" s="7" t="s">
        <v>834</v>
      </c>
      <c r="D971" s="8" t="s">
        <v>129</v>
      </c>
      <c r="E971" s="9">
        <v>4291859.71</v>
      </c>
      <c r="F971" s="30"/>
      <c r="G971" s="29"/>
      <c r="H971" s="31"/>
    </row>
    <row r="972" spans="1:8" ht="15.75" x14ac:dyDescent="0.25">
      <c r="A972" s="5" t="s">
        <v>130</v>
      </c>
      <c r="B972" s="6">
        <v>44123</v>
      </c>
      <c r="C972" s="7" t="s">
        <v>834</v>
      </c>
      <c r="D972" s="8" t="s">
        <v>131</v>
      </c>
      <c r="E972" s="9">
        <v>4291859.71</v>
      </c>
      <c r="F972" s="30"/>
      <c r="G972" s="29"/>
      <c r="H972" s="31"/>
    </row>
    <row r="973" spans="1:8" ht="15.75" x14ac:dyDescent="0.25">
      <c r="A973" s="7" t="s">
        <v>316</v>
      </c>
      <c r="B973" s="6">
        <v>44242</v>
      </c>
      <c r="C973" s="7" t="s">
        <v>834</v>
      </c>
      <c r="D973" s="7" t="s">
        <v>317</v>
      </c>
      <c r="E973" s="9">
        <v>5613136.0999999996</v>
      </c>
      <c r="F973" s="30"/>
      <c r="G973" s="29"/>
      <c r="H973" s="31"/>
    </row>
    <row r="974" spans="1:8" ht="15.75" x14ac:dyDescent="0.25">
      <c r="A974" s="7" t="s">
        <v>318</v>
      </c>
      <c r="B974" s="6">
        <v>44242</v>
      </c>
      <c r="C974" s="7" t="s">
        <v>834</v>
      </c>
      <c r="D974" s="7" t="s">
        <v>319</v>
      </c>
      <c r="E974" s="9">
        <v>5613136.0999999996</v>
      </c>
      <c r="F974" s="30"/>
      <c r="G974" s="29"/>
      <c r="H974" s="31"/>
    </row>
    <row r="975" spans="1:8" ht="15.75" x14ac:dyDescent="0.25">
      <c r="A975" s="7" t="s">
        <v>320</v>
      </c>
      <c r="B975" s="6">
        <v>44242</v>
      </c>
      <c r="C975" s="7" t="s">
        <v>834</v>
      </c>
      <c r="D975" s="7" t="s">
        <v>321</v>
      </c>
      <c r="E975" s="9">
        <v>5613136.0999999996</v>
      </c>
      <c r="F975" s="30"/>
      <c r="G975" s="29"/>
      <c r="H975" s="31"/>
    </row>
    <row r="976" spans="1:8" ht="15.75" x14ac:dyDescent="0.25">
      <c r="A976" s="7" t="s">
        <v>322</v>
      </c>
      <c r="B976" s="6">
        <v>44243</v>
      </c>
      <c r="C976" s="7" t="s">
        <v>834</v>
      </c>
      <c r="D976" s="7" t="s">
        <v>323</v>
      </c>
      <c r="E976" s="9">
        <v>393012.85</v>
      </c>
      <c r="F976" s="30"/>
      <c r="G976" s="29"/>
      <c r="H976" s="31"/>
    </row>
    <row r="977" spans="1:8" ht="15.75" x14ac:dyDescent="0.25">
      <c r="A977" s="7" t="s">
        <v>324</v>
      </c>
      <c r="B977" s="6">
        <v>44250</v>
      </c>
      <c r="C977" s="7" t="s">
        <v>834</v>
      </c>
      <c r="D977" s="7" t="s">
        <v>325</v>
      </c>
      <c r="E977" s="9">
        <v>393012.85</v>
      </c>
      <c r="F977" s="30"/>
      <c r="G977" s="29"/>
      <c r="H977" s="31"/>
    </row>
    <row r="978" spans="1:8" ht="15.75" x14ac:dyDescent="0.25">
      <c r="A978" s="7" t="s">
        <v>371</v>
      </c>
      <c r="B978" s="6">
        <v>44270</v>
      </c>
      <c r="C978" s="7" t="s">
        <v>834</v>
      </c>
      <c r="D978" s="7" t="s">
        <v>840</v>
      </c>
      <c r="E978" s="9">
        <v>948828.75</v>
      </c>
      <c r="F978" s="30"/>
      <c r="G978" s="29"/>
      <c r="H978" s="31"/>
    </row>
    <row r="979" spans="1:8" ht="15.75" x14ac:dyDescent="0.25">
      <c r="A979" s="7" t="s">
        <v>326</v>
      </c>
      <c r="B979" s="6">
        <v>44270</v>
      </c>
      <c r="C979" s="7" t="s">
        <v>834</v>
      </c>
      <c r="D979" s="7" t="s">
        <v>327</v>
      </c>
      <c r="E979" s="9">
        <v>5613136.0999999996</v>
      </c>
      <c r="F979" s="30"/>
      <c r="G979" s="29"/>
      <c r="H979" s="31"/>
    </row>
    <row r="980" spans="1:8" ht="15.75" x14ac:dyDescent="0.25">
      <c r="A980" s="7" t="s">
        <v>328</v>
      </c>
      <c r="B980" s="6">
        <v>44270</v>
      </c>
      <c r="C980" s="7" t="s">
        <v>834</v>
      </c>
      <c r="D980" s="7" t="s">
        <v>329</v>
      </c>
      <c r="E980" s="9">
        <v>5613136.0999999996</v>
      </c>
      <c r="F980" s="30"/>
      <c r="G980" s="29"/>
      <c r="H980" s="31"/>
    </row>
    <row r="981" spans="1:8" ht="15.75" x14ac:dyDescent="0.25">
      <c r="A981" s="7" t="s">
        <v>518</v>
      </c>
      <c r="B981" s="6">
        <v>44284</v>
      </c>
      <c r="C981" s="7" t="s">
        <v>834</v>
      </c>
      <c r="D981" s="7" t="s">
        <v>835</v>
      </c>
      <c r="E981" s="9">
        <v>5613136.0999999996</v>
      </c>
      <c r="F981" s="30"/>
      <c r="G981" s="29"/>
      <c r="H981" s="31"/>
    </row>
    <row r="982" spans="1:8" ht="15.75" x14ac:dyDescent="0.25">
      <c r="A982" s="7" t="s">
        <v>519</v>
      </c>
      <c r="B982" s="6">
        <v>44284</v>
      </c>
      <c r="C982" s="7" t="s">
        <v>834</v>
      </c>
      <c r="D982" s="7" t="s">
        <v>836</v>
      </c>
      <c r="E982" s="9">
        <v>5613136.0999999996</v>
      </c>
      <c r="F982" s="30"/>
      <c r="G982" s="29"/>
      <c r="H982" s="31"/>
    </row>
    <row r="983" spans="1:8" ht="15.75" x14ac:dyDescent="0.25">
      <c r="A983" s="7" t="s">
        <v>520</v>
      </c>
      <c r="B983" s="6">
        <v>44284</v>
      </c>
      <c r="C983" s="7" t="s">
        <v>834</v>
      </c>
      <c r="D983" s="7" t="s">
        <v>837</v>
      </c>
      <c r="E983" s="9">
        <v>5613136.0999999996</v>
      </c>
      <c r="F983" s="30"/>
      <c r="G983" s="29"/>
      <c r="H983" s="31"/>
    </row>
    <row r="984" spans="1:8" ht="15.75" x14ac:dyDescent="0.25">
      <c r="A984" s="7" t="s">
        <v>521</v>
      </c>
      <c r="B984" s="6">
        <v>44284</v>
      </c>
      <c r="C984" s="7" t="s">
        <v>834</v>
      </c>
      <c r="D984" s="7" t="s">
        <v>838</v>
      </c>
      <c r="E984" s="9">
        <v>785025.71</v>
      </c>
      <c r="F984" s="30"/>
      <c r="G984" s="29"/>
      <c r="H984" s="31"/>
    </row>
    <row r="985" spans="1:8" ht="15.75" x14ac:dyDescent="0.25">
      <c r="A985" s="7" t="s">
        <v>522</v>
      </c>
      <c r="B985" s="6">
        <v>44284</v>
      </c>
      <c r="C985" s="7" t="s">
        <v>834</v>
      </c>
      <c r="D985" s="7" t="s">
        <v>839</v>
      </c>
      <c r="E985" s="9">
        <v>5613136.0999999996</v>
      </c>
      <c r="F985" s="30"/>
      <c r="G985" s="29"/>
      <c r="H985" s="31"/>
    </row>
    <row r="986" spans="1:8" ht="15.75" x14ac:dyDescent="0.25">
      <c r="A986" s="7" t="s">
        <v>771</v>
      </c>
      <c r="B986" s="6">
        <v>44244</v>
      </c>
      <c r="C986" s="7" t="s">
        <v>772</v>
      </c>
      <c r="D986" s="7" t="s">
        <v>773</v>
      </c>
      <c r="E986" s="9">
        <v>726609.99</v>
      </c>
      <c r="F986" s="30"/>
      <c r="G986" s="29"/>
      <c r="H986" s="31"/>
    </row>
    <row r="987" spans="1:8" ht="15.75" x14ac:dyDescent="0.25">
      <c r="A987" s="7" t="s">
        <v>339</v>
      </c>
      <c r="B987" s="6">
        <v>44121</v>
      </c>
      <c r="C987" s="7" t="s">
        <v>340</v>
      </c>
      <c r="D987" s="7" t="s">
        <v>341</v>
      </c>
      <c r="E987" s="9">
        <v>1000000</v>
      </c>
      <c r="F987" s="30"/>
      <c r="G987" s="29"/>
      <c r="H987" s="31"/>
    </row>
    <row r="988" spans="1:8" ht="15.75" x14ac:dyDescent="0.25">
      <c r="A988" s="7" t="s">
        <v>1425</v>
      </c>
      <c r="B988" s="6">
        <v>44277</v>
      </c>
      <c r="C988" s="7" t="s">
        <v>340</v>
      </c>
      <c r="D988" s="7" t="s">
        <v>341</v>
      </c>
      <c r="E988" s="9">
        <v>1000000</v>
      </c>
      <c r="F988" s="30"/>
      <c r="G988" s="29"/>
      <c r="H988" s="31"/>
    </row>
    <row r="989" spans="1:8" ht="15.75" x14ac:dyDescent="0.25">
      <c r="A989" s="7" t="s">
        <v>347</v>
      </c>
      <c r="B989" s="6">
        <v>44260</v>
      </c>
      <c r="C989" s="7" t="s">
        <v>346</v>
      </c>
      <c r="D989" s="7" t="s">
        <v>341</v>
      </c>
      <c r="E989" s="9">
        <v>5000000</v>
      </c>
      <c r="F989" s="30"/>
      <c r="G989" s="29"/>
      <c r="H989" s="31"/>
    </row>
    <row r="990" spans="1:8" ht="15.75" x14ac:dyDescent="0.25">
      <c r="A990" s="7" t="s">
        <v>345</v>
      </c>
      <c r="B990" s="6">
        <v>44260</v>
      </c>
      <c r="C990" s="7" t="s">
        <v>346</v>
      </c>
      <c r="D990" s="7" t="s">
        <v>341</v>
      </c>
      <c r="E990" s="9">
        <v>2000000</v>
      </c>
      <c r="F990" s="30"/>
      <c r="G990" s="29"/>
      <c r="H990" s="31"/>
    </row>
    <row r="991" spans="1:8" ht="15.75" x14ac:dyDescent="0.25">
      <c r="A991" s="7" t="s">
        <v>212</v>
      </c>
      <c r="B991" s="6">
        <v>44222</v>
      </c>
      <c r="C991" s="7" t="s">
        <v>213</v>
      </c>
      <c r="D991" s="7" t="s">
        <v>214</v>
      </c>
      <c r="E991" s="9">
        <v>926653.07</v>
      </c>
      <c r="F991" s="30"/>
      <c r="G991" s="29"/>
      <c r="H991" s="29"/>
    </row>
    <row r="992" spans="1:8" ht="15.75" x14ac:dyDescent="0.25">
      <c r="A992" s="7" t="s">
        <v>488</v>
      </c>
      <c r="B992" s="6">
        <v>44273</v>
      </c>
      <c r="C992" s="7" t="s">
        <v>213</v>
      </c>
      <c r="D992" s="7" t="s">
        <v>489</v>
      </c>
      <c r="E992" s="9">
        <v>91925.06</v>
      </c>
      <c r="F992" s="30"/>
      <c r="G992" s="29"/>
      <c r="H992" s="29"/>
    </row>
    <row r="993" spans="1:8" ht="15.75" x14ac:dyDescent="0.25">
      <c r="A993" s="7" t="s">
        <v>77</v>
      </c>
      <c r="B993" s="6">
        <v>44167</v>
      </c>
      <c r="C993" s="7" t="s">
        <v>78</v>
      </c>
      <c r="D993" s="7" t="s">
        <v>79</v>
      </c>
      <c r="E993" s="9">
        <v>1731182.99</v>
      </c>
      <c r="F993" s="30"/>
      <c r="G993" s="29"/>
      <c r="H993" s="31"/>
    </row>
    <row r="994" spans="1:8" ht="15.75" x14ac:dyDescent="0.25">
      <c r="A994" s="7" t="s">
        <v>438</v>
      </c>
      <c r="B994" s="6">
        <v>44231</v>
      </c>
      <c r="C994" s="7" t="s">
        <v>439</v>
      </c>
      <c r="D994" s="7" t="s">
        <v>440</v>
      </c>
      <c r="E994" s="9">
        <v>332933.64</v>
      </c>
      <c r="F994" s="30"/>
      <c r="G994" s="29"/>
      <c r="H994" s="31"/>
    </row>
    <row r="995" spans="1:8" ht="15.75" x14ac:dyDescent="0.25">
      <c r="A995" s="7" t="s">
        <v>441</v>
      </c>
      <c r="B995" s="6">
        <v>44231</v>
      </c>
      <c r="C995" s="7" t="s">
        <v>439</v>
      </c>
      <c r="D995" s="7" t="s">
        <v>442</v>
      </c>
      <c r="E995" s="9">
        <v>334767.35999999999</v>
      </c>
      <c r="F995" s="30"/>
      <c r="G995" s="29"/>
      <c r="H995" s="31"/>
    </row>
    <row r="996" spans="1:8" ht="15.75" x14ac:dyDescent="0.25">
      <c r="A996" s="7" t="s">
        <v>443</v>
      </c>
      <c r="B996" s="6">
        <v>44231</v>
      </c>
      <c r="C996" s="7" t="s">
        <v>439</v>
      </c>
      <c r="D996" s="7" t="s">
        <v>444</v>
      </c>
      <c r="E996" s="9">
        <v>343397.23</v>
      </c>
      <c r="F996" s="30"/>
      <c r="G996" s="29"/>
      <c r="H996" s="31"/>
    </row>
    <row r="997" spans="1:8" ht="15.75" x14ac:dyDescent="0.25">
      <c r="A997" s="7" t="s">
        <v>343</v>
      </c>
      <c r="B997" s="6">
        <v>44267</v>
      </c>
      <c r="C997" s="7" t="s">
        <v>344</v>
      </c>
      <c r="D997" s="7" t="s">
        <v>341</v>
      </c>
      <c r="E997" s="9">
        <v>3000000</v>
      </c>
      <c r="F997" s="30"/>
      <c r="G997" s="29"/>
      <c r="H997" s="31"/>
    </row>
    <row r="998" spans="1:8" ht="15.75" x14ac:dyDescent="0.25">
      <c r="A998" s="7" t="s">
        <v>1327</v>
      </c>
      <c r="B998" s="6">
        <v>44299</v>
      </c>
      <c r="C998" s="7" t="s">
        <v>344</v>
      </c>
      <c r="D998" s="7" t="s">
        <v>341</v>
      </c>
      <c r="E998" s="9">
        <v>2000000</v>
      </c>
      <c r="F998" s="30"/>
      <c r="G998" s="29"/>
      <c r="H998" s="31"/>
    </row>
    <row r="999" spans="1:8" ht="15.75" x14ac:dyDescent="0.25">
      <c r="A999" s="7"/>
      <c r="B999" s="6"/>
      <c r="C999" s="7"/>
      <c r="D999" s="7"/>
      <c r="E999" s="9"/>
      <c r="F999" s="30"/>
      <c r="G999" s="29"/>
      <c r="H999" s="31"/>
    </row>
    <row r="1000" spans="1:8" ht="15.75" x14ac:dyDescent="0.25">
      <c r="A1000" s="7"/>
      <c r="B1000" s="6"/>
      <c r="C1000" s="7"/>
      <c r="D1000" s="7"/>
      <c r="E1000" s="9"/>
      <c r="F1000" s="30"/>
      <c r="G1000" s="29"/>
      <c r="H1000" s="31"/>
    </row>
    <row r="1001" spans="1:8" ht="15.75" x14ac:dyDescent="0.25">
      <c r="A1001" s="5"/>
      <c r="B1001" s="40"/>
      <c r="C1001" s="7"/>
      <c r="D1001" s="7"/>
      <c r="E1001" s="9"/>
      <c r="F1001" s="30"/>
      <c r="G1001" s="29"/>
      <c r="H1001" s="31"/>
    </row>
    <row r="1002" spans="1:8" ht="47.25" customHeight="1" x14ac:dyDescent="0.25">
      <c r="A1002" s="43" t="s">
        <v>1012</v>
      </c>
      <c r="B1002" s="6"/>
      <c r="C1002" s="7"/>
      <c r="D1002" s="8"/>
      <c r="E1002" s="11">
        <f>SUM(E8:E1001)</f>
        <v>1061868850.8652502</v>
      </c>
      <c r="F1002" s="29"/>
      <c r="G1002" s="29"/>
      <c r="H1002" s="31"/>
    </row>
    <row r="1003" spans="1:8" ht="15" customHeight="1" x14ac:dyDescent="0.25">
      <c r="A1003" s="22"/>
      <c r="B1003" s="23"/>
      <c r="C1003" s="24"/>
      <c r="D1003" s="25"/>
      <c r="E1003" s="26"/>
    </row>
    <row r="1004" spans="1:8" ht="15" customHeight="1" x14ac:dyDescent="0.25">
      <c r="A1004" s="22"/>
      <c r="B1004" s="23"/>
      <c r="C1004" s="24"/>
      <c r="D1004" s="25"/>
      <c r="E1004" s="26"/>
    </row>
    <row r="1005" spans="1:8" ht="15" customHeight="1" x14ac:dyDescent="0.25">
      <c r="A1005" s="22"/>
      <c r="B1005" s="23"/>
      <c r="C1005" s="24"/>
      <c r="D1005" s="25"/>
      <c r="E1005" s="26"/>
    </row>
    <row r="1006" spans="1:8" ht="15" customHeight="1" x14ac:dyDescent="0.25">
      <c r="A1006" s="22"/>
      <c r="B1006" s="23"/>
      <c r="C1006" s="24"/>
      <c r="D1006" s="25"/>
      <c r="E1006" s="26"/>
    </row>
    <row r="1007" spans="1:8" ht="15" customHeight="1" x14ac:dyDescent="0.25">
      <c r="E1007" s="12"/>
    </row>
    <row r="1008" spans="1:8" ht="15" customHeight="1" x14ac:dyDescent="0.25">
      <c r="E1008" s="12"/>
    </row>
    <row r="1009" spans="1:5" ht="15" customHeight="1" x14ac:dyDescent="0.25">
      <c r="E1009" s="12"/>
    </row>
    <row r="1010" spans="1:5" ht="15" customHeight="1" x14ac:dyDescent="0.25">
      <c r="E1010" s="12"/>
    </row>
    <row r="1011" spans="1:5" ht="15" customHeight="1" x14ac:dyDescent="0.25">
      <c r="A1011" t="s">
        <v>1013</v>
      </c>
      <c r="D1011" s="13" t="s">
        <v>1014</v>
      </c>
      <c r="E1011" s="12" t="s">
        <v>1015</v>
      </c>
    </row>
    <row r="1012" spans="1:5" ht="15" customHeight="1" x14ac:dyDescent="0.25">
      <c r="A1012" s="14" t="s">
        <v>1016</v>
      </c>
      <c r="B1012" s="15"/>
      <c r="C1012" s="16"/>
      <c r="D1012" s="15" t="s">
        <v>1017</v>
      </c>
      <c r="E1012" s="17" t="s">
        <v>1018</v>
      </c>
    </row>
    <row r="1013" spans="1:5" ht="15" customHeight="1" x14ac:dyDescent="0.25">
      <c r="A1013" s="18" t="s">
        <v>1019</v>
      </c>
      <c r="B1013" s="18"/>
      <c r="C1013" s="16"/>
      <c r="D1013" s="19" t="s">
        <v>1020</v>
      </c>
      <c r="E1013" s="20" t="s">
        <v>1021</v>
      </c>
    </row>
    <row r="1014" spans="1:5" ht="15" customHeight="1" x14ac:dyDescent="0.25">
      <c r="A1014" s="18" t="s">
        <v>1022</v>
      </c>
      <c r="D1014" s="19" t="s">
        <v>1023</v>
      </c>
      <c r="E1014" s="20" t="s">
        <v>1024</v>
      </c>
    </row>
    <row r="1015" spans="1:5" ht="15" customHeight="1" x14ac:dyDescent="0.25">
      <c r="E1015" s="12"/>
    </row>
    <row r="1016" spans="1:5" ht="15" customHeight="1" x14ac:dyDescent="0.25">
      <c r="E1016" s="12"/>
    </row>
    <row r="1017" spans="1:5" ht="15" customHeight="1" x14ac:dyDescent="0.25">
      <c r="E1017" s="12"/>
    </row>
    <row r="1018" spans="1:5" ht="15" customHeight="1" x14ac:dyDescent="0.25">
      <c r="E1018" s="12"/>
    </row>
    <row r="1019" spans="1:5" ht="15" customHeight="1" x14ac:dyDescent="0.25">
      <c r="E1019" s="12"/>
    </row>
    <row r="1020" spans="1:5" ht="15" customHeight="1" x14ac:dyDescent="0.25">
      <c r="E1020" s="12"/>
    </row>
    <row r="1021" spans="1:5" ht="15" customHeight="1" x14ac:dyDescent="0.25">
      <c r="E1021" s="12"/>
    </row>
    <row r="1022" spans="1:5" ht="15" customHeight="1" x14ac:dyDescent="0.25">
      <c r="E1022" s="12"/>
    </row>
    <row r="1023" spans="1:5" ht="15" customHeight="1" x14ac:dyDescent="0.25">
      <c r="E1023" s="12"/>
    </row>
    <row r="1024" spans="1:5" ht="15" customHeight="1" x14ac:dyDescent="0.25">
      <c r="E1024" s="12"/>
    </row>
    <row r="1025" spans="5:5" ht="15" customHeight="1" x14ac:dyDescent="0.25">
      <c r="E1025" s="12"/>
    </row>
    <row r="1026" spans="5:5" ht="15" customHeight="1" x14ac:dyDescent="0.25">
      <c r="E1026" s="12"/>
    </row>
    <row r="1027" spans="5:5" ht="15" customHeight="1" x14ac:dyDescent="0.25">
      <c r="E1027" s="12"/>
    </row>
    <row r="1028" spans="5:5" ht="15" customHeight="1" x14ac:dyDescent="0.25">
      <c r="E1028" s="12"/>
    </row>
    <row r="1029" spans="5:5" ht="15" customHeight="1" x14ac:dyDescent="0.25">
      <c r="E1029" s="12"/>
    </row>
    <row r="1030" spans="5:5" ht="15" customHeight="1" x14ac:dyDescent="0.25">
      <c r="E1030" s="12"/>
    </row>
    <row r="1031" spans="5:5" ht="15" customHeight="1" x14ac:dyDescent="0.25">
      <c r="E1031" s="12"/>
    </row>
    <row r="1032" spans="5:5" ht="15" customHeight="1" x14ac:dyDescent="0.25">
      <c r="E1032" s="12"/>
    </row>
    <row r="1033" spans="5:5" ht="15" customHeight="1" x14ac:dyDescent="0.25">
      <c r="E1033" s="12"/>
    </row>
    <row r="1034" spans="5:5" ht="15" customHeight="1" x14ac:dyDescent="0.25">
      <c r="E1034" s="12"/>
    </row>
    <row r="1035" spans="5:5" ht="15" customHeight="1" x14ac:dyDescent="0.25">
      <c r="E1035" s="12"/>
    </row>
    <row r="1036" spans="5:5" ht="15" customHeight="1" x14ac:dyDescent="0.25">
      <c r="E1036" s="12"/>
    </row>
    <row r="1037" spans="5:5" ht="15" customHeight="1" x14ac:dyDescent="0.25">
      <c r="E1037" s="12"/>
    </row>
    <row r="1038" spans="5:5" ht="15" customHeight="1" x14ac:dyDescent="0.25">
      <c r="E1038" s="12"/>
    </row>
    <row r="1039" spans="5:5" ht="15" customHeight="1" x14ac:dyDescent="0.25">
      <c r="E1039" s="12"/>
    </row>
    <row r="1040" spans="5:5" ht="15" customHeight="1" x14ac:dyDescent="0.25">
      <c r="E1040" s="12"/>
    </row>
    <row r="1041" spans="5:5" ht="15" customHeight="1" x14ac:dyDescent="0.25">
      <c r="E1041" s="12"/>
    </row>
    <row r="1042" spans="5:5" ht="15" customHeight="1" x14ac:dyDescent="0.25">
      <c r="E1042" s="12"/>
    </row>
    <row r="1043" spans="5:5" ht="15" customHeight="1" x14ac:dyDescent="0.25">
      <c r="E1043" s="12"/>
    </row>
    <row r="1044" spans="5:5" ht="15" customHeight="1" x14ac:dyDescent="0.25">
      <c r="E1044" s="12"/>
    </row>
    <row r="1045" spans="5:5" ht="15" customHeight="1" x14ac:dyDescent="0.25">
      <c r="E1045" s="12"/>
    </row>
    <row r="1046" spans="5:5" ht="15" customHeight="1" x14ac:dyDescent="0.25">
      <c r="E1046" s="12"/>
    </row>
    <row r="1047" spans="5:5" ht="15" customHeight="1" x14ac:dyDescent="0.25">
      <c r="E1047" s="12"/>
    </row>
    <row r="1048" spans="5:5" ht="15" customHeight="1" x14ac:dyDescent="0.25">
      <c r="E1048" s="12"/>
    </row>
    <row r="1049" spans="5:5" ht="15" customHeight="1" x14ac:dyDescent="0.25">
      <c r="E1049" s="12"/>
    </row>
    <row r="1050" spans="5:5" ht="15" customHeight="1" x14ac:dyDescent="0.25">
      <c r="E1050" s="12"/>
    </row>
    <row r="1051" spans="5:5" ht="15" customHeight="1" x14ac:dyDescent="0.25">
      <c r="E1051" s="12"/>
    </row>
    <row r="1052" spans="5:5" ht="15" customHeight="1" x14ac:dyDescent="0.25">
      <c r="E1052" s="12"/>
    </row>
    <row r="1053" spans="5:5" ht="15" customHeight="1" x14ac:dyDescent="0.25">
      <c r="E1053" s="12"/>
    </row>
    <row r="1054" spans="5:5" ht="15" customHeight="1" x14ac:dyDescent="0.25">
      <c r="E1054" s="12"/>
    </row>
    <row r="1055" spans="5:5" ht="15" customHeight="1" x14ac:dyDescent="0.25">
      <c r="E1055" s="12"/>
    </row>
    <row r="1056" spans="5:5" ht="15" customHeight="1" x14ac:dyDescent="0.25">
      <c r="E1056" s="12"/>
    </row>
    <row r="1057" spans="5:5" ht="15" customHeight="1" x14ac:dyDescent="0.25">
      <c r="E1057" s="12"/>
    </row>
    <row r="1058" spans="5:5" ht="15" customHeight="1" x14ac:dyDescent="0.25">
      <c r="E1058" s="12"/>
    </row>
    <row r="1059" spans="5:5" ht="15" customHeight="1" x14ac:dyDescent="0.25">
      <c r="E1059" s="12"/>
    </row>
    <row r="1060" spans="5:5" ht="15" customHeight="1" x14ac:dyDescent="0.25">
      <c r="E1060" s="12"/>
    </row>
    <row r="1061" spans="5:5" ht="15" customHeight="1" x14ac:dyDescent="0.25">
      <c r="E1061" s="12"/>
    </row>
    <row r="1062" spans="5:5" ht="15" customHeight="1" x14ac:dyDescent="0.25">
      <c r="E1062" s="12"/>
    </row>
    <row r="1063" spans="5:5" ht="15" customHeight="1" x14ac:dyDescent="0.25">
      <c r="E1063" s="12"/>
    </row>
    <row r="1064" spans="5:5" ht="15" customHeight="1" x14ac:dyDescent="0.25">
      <c r="E1064" s="12"/>
    </row>
    <row r="1065" spans="5:5" ht="15" customHeight="1" x14ac:dyDescent="0.25">
      <c r="E1065" s="12"/>
    </row>
    <row r="1066" spans="5:5" ht="15" customHeight="1" x14ac:dyDescent="0.25">
      <c r="E1066" s="12"/>
    </row>
    <row r="1067" spans="5:5" ht="15" customHeight="1" x14ac:dyDescent="0.25">
      <c r="E1067" s="12"/>
    </row>
    <row r="1068" spans="5:5" ht="15" customHeight="1" x14ac:dyDescent="0.25">
      <c r="E1068" s="12"/>
    </row>
    <row r="1069" spans="5:5" ht="15" customHeight="1" x14ac:dyDescent="0.25">
      <c r="E1069" s="12"/>
    </row>
    <row r="1070" spans="5:5" ht="15" customHeight="1" x14ac:dyDescent="0.25">
      <c r="E1070" s="12"/>
    </row>
    <row r="1071" spans="5:5" ht="15" customHeight="1" x14ac:dyDescent="0.25">
      <c r="E1071" s="12"/>
    </row>
    <row r="1072" spans="5:5" ht="15" customHeight="1" x14ac:dyDescent="0.25">
      <c r="E1072" s="12"/>
    </row>
    <row r="1073" spans="5:5" ht="15" customHeight="1" x14ac:dyDescent="0.25">
      <c r="E1073" s="12"/>
    </row>
    <row r="1074" spans="5:5" ht="15" customHeight="1" x14ac:dyDescent="0.25">
      <c r="E1074" s="12"/>
    </row>
    <row r="1075" spans="5:5" ht="15" customHeight="1" x14ac:dyDescent="0.25">
      <c r="E1075" s="12"/>
    </row>
    <row r="1076" spans="5:5" ht="15" customHeight="1" x14ac:dyDescent="0.25">
      <c r="E1076" s="12"/>
    </row>
    <row r="1077" spans="5:5" ht="15" customHeight="1" x14ac:dyDescent="0.25">
      <c r="E1077" s="12"/>
    </row>
    <row r="1078" spans="5:5" ht="15" customHeight="1" x14ac:dyDescent="0.25">
      <c r="E1078" s="12"/>
    </row>
    <row r="1079" spans="5:5" ht="15" customHeight="1" x14ac:dyDescent="0.25">
      <c r="E1079" s="12"/>
    </row>
    <row r="1080" spans="5:5" ht="15" customHeight="1" x14ac:dyDescent="0.25">
      <c r="E1080" s="12"/>
    </row>
    <row r="1081" spans="5:5" ht="15" customHeight="1" x14ac:dyDescent="0.25">
      <c r="E1081" s="12"/>
    </row>
    <row r="1082" spans="5:5" ht="15" customHeight="1" x14ac:dyDescent="0.25">
      <c r="E1082" s="12"/>
    </row>
    <row r="1083" spans="5:5" ht="15" customHeight="1" x14ac:dyDescent="0.25">
      <c r="E1083" s="12"/>
    </row>
    <row r="1084" spans="5:5" ht="15" customHeight="1" x14ac:dyDescent="0.25">
      <c r="E1084" s="12"/>
    </row>
    <row r="1085" spans="5:5" ht="15" customHeight="1" x14ac:dyDescent="0.25">
      <c r="E1085" s="12"/>
    </row>
    <row r="1086" spans="5:5" ht="15" customHeight="1" x14ac:dyDescent="0.25">
      <c r="E1086" s="12"/>
    </row>
    <row r="1087" spans="5:5" ht="15" customHeight="1" x14ac:dyDescent="0.25">
      <c r="E1087" s="12"/>
    </row>
    <row r="1088" spans="5:5" ht="15" customHeight="1" x14ac:dyDescent="0.25">
      <c r="E1088" s="12"/>
    </row>
    <row r="1089" spans="5:5" ht="15" customHeight="1" x14ac:dyDescent="0.25">
      <c r="E1089" s="12"/>
    </row>
    <row r="1090" spans="5:5" ht="15" customHeight="1" x14ac:dyDescent="0.25">
      <c r="E1090" s="12"/>
    </row>
    <row r="1091" spans="5:5" ht="15" customHeight="1" x14ac:dyDescent="0.25">
      <c r="E1091" s="12"/>
    </row>
    <row r="1092" spans="5:5" ht="15" customHeight="1" x14ac:dyDescent="0.25">
      <c r="E1092" s="12"/>
    </row>
    <row r="1093" spans="5:5" ht="15" customHeight="1" x14ac:dyDescent="0.25">
      <c r="E1093" s="12"/>
    </row>
    <row r="1094" spans="5:5" ht="15" customHeight="1" x14ac:dyDescent="0.25">
      <c r="E1094" s="12"/>
    </row>
    <row r="1095" spans="5:5" ht="15" customHeight="1" x14ac:dyDescent="0.25">
      <c r="E1095" s="12"/>
    </row>
    <row r="1096" spans="5:5" ht="15" customHeight="1" x14ac:dyDescent="0.25">
      <c r="E1096" s="12"/>
    </row>
    <row r="1097" spans="5:5" ht="15" customHeight="1" x14ac:dyDescent="0.25">
      <c r="E1097" s="12"/>
    </row>
    <row r="1098" spans="5:5" ht="15" customHeight="1" x14ac:dyDescent="0.25">
      <c r="E1098" s="12"/>
    </row>
    <row r="1099" spans="5:5" ht="15" customHeight="1" x14ac:dyDescent="0.25">
      <c r="E1099" s="12"/>
    </row>
    <row r="1100" spans="5:5" ht="15" customHeight="1" x14ac:dyDescent="0.25">
      <c r="E1100" s="12"/>
    </row>
    <row r="1101" spans="5:5" ht="15" customHeight="1" x14ac:dyDescent="0.25">
      <c r="E1101" s="12"/>
    </row>
    <row r="1102" spans="5:5" ht="15" customHeight="1" x14ac:dyDescent="0.25">
      <c r="E1102" s="12"/>
    </row>
    <row r="1103" spans="5:5" ht="15" customHeight="1" x14ac:dyDescent="0.25">
      <c r="E1103" s="12"/>
    </row>
    <row r="1104" spans="5:5" ht="15" customHeight="1" x14ac:dyDescent="0.25">
      <c r="E1104" s="12"/>
    </row>
    <row r="1105" spans="5:5" ht="15" customHeight="1" x14ac:dyDescent="0.25">
      <c r="E1105" s="12"/>
    </row>
    <row r="1106" spans="5:5" ht="15" customHeight="1" x14ac:dyDescent="0.25">
      <c r="E1106" s="12"/>
    </row>
    <row r="1107" spans="5:5" ht="15" customHeight="1" x14ac:dyDescent="0.25">
      <c r="E1107" s="12"/>
    </row>
    <row r="1108" spans="5:5" ht="15" customHeight="1" x14ac:dyDescent="0.25">
      <c r="E1108" s="12"/>
    </row>
    <row r="1109" spans="5:5" ht="15" customHeight="1" x14ac:dyDescent="0.25">
      <c r="E1109" s="12"/>
    </row>
    <row r="1110" spans="5:5" ht="15" customHeight="1" x14ac:dyDescent="0.25">
      <c r="E1110" s="12"/>
    </row>
    <row r="1111" spans="5:5" ht="15" customHeight="1" x14ac:dyDescent="0.25">
      <c r="E1111" s="12"/>
    </row>
    <row r="1112" spans="5:5" ht="15" customHeight="1" x14ac:dyDescent="0.25">
      <c r="E1112" s="12"/>
    </row>
    <row r="1113" spans="5:5" ht="15" customHeight="1" x14ac:dyDescent="0.25">
      <c r="E1113" s="12"/>
    </row>
    <row r="1114" spans="5:5" ht="15" customHeight="1" x14ac:dyDescent="0.25">
      <c r="E1114" s="12"/>
    </row>
    <row r="1115" spans="5:5" ht="15" customHeight="1" x14ac:dyDescent="0.25">
      <c r="E1115" s="12"/>
    </row>
    <row r="1116" spans="5:5" ht="15" customHeight="1" x14ac:dyDescent="0.25">
      <c r="E1116" s="12"/>
    </row>
    <row r="1117" spans="5:5" ht="15" customHeight="1" x14ac:dyDescent="0.25">
      <c r="E1117" s="12"/>
    </row>
    <row r="1118" spans="5:5" ht="15" customHeight="1" x14ac:dyDescent="0.25">
      <c r="E1118" s="12"/>
    </row>
    <row r="1119" spans="5:5" ht="15" customHeight="1" x14ac:dyDescent="0.25">
      <c r="E1119" s="12"/>
    </row>
    <row r="1120" spans="5:5" ht="15" customHeight="1" x14ac:dyDescent="0.25">
      <c r="E1120" s="12"/>
    </row>
    <row r="1121" spans="5:5" ht="15" customHeight="1" x14ac:dyDescent="0.25">
      <c r="E1121" s="12"/>
    </row>
    <row r="1122" spans="5:5" ht="15" customHeight="1" x14ac:dyDescent="0.25">
      <c r="E1122" s="12"/>
    </row>
    <row r="1123" spans="5:5" ht="15" customHeight="1" x14ac:dyDescent="0.25">
      <c r="E1123" s="12"/>
    </row>
    <row r="1124" spans="5:5" ht="15" customHeight="1" x14ac:dyDescent="0.25">
      <c r="E1124" s="12"/>
    </row>
    <row r="1125" spans="5:5" ht="15" customHeight="1" x14ac:dyDescent="0.25">
      <c r="E1125" s="12"/>
    </row>
    <row r="1126" spans="5:5" ht="15" customHeight="1" x14ac:dyDescent="0.25">
      <c r="E1126" s="12"/>
    </row>
    <row r="1127" spans="5:5" ht="15" customHeight="1" x14ac:dyDescent="0.25">
      <c r="E1127" s="12"/>
    </row>
    <row r="1128" spans="5:5" ht="15" customHeight="1" x14ac:dyDescent="0.25">
      <c r="E1128" s="12"/>
    </row>
    <row r="1129" spans="5:5" ht="15" customHeight="1" x14ac:dyDescent="0.25">
      <c r="E1129" s="12"/>
    </row>
    <row r="1130" spans="5:5" ht="15" customHeight="1" x14ac:dyDescent="0.25">
      <c r="E1130" s="12"/>
    </row>
    <row r="1131" spans="5:5" ht="15" customHeight="1" x14ac:dyDescent="0.25">
      <c r="E1131" s="12"/>
    </row>
    <row r="1132" spans="5:5" ht="15" customHeight="1" x14ac:dyDescent="0.25">
      <c r="E1132" s="12"/>
    </row>
    <row r="1133" spans="5:5" ht="15" customHeight="1" x14ac:dyDescent="0.25">
      <c r="E1133" s="12"/>
    </row>
    <row r="1134" spans="5:5" ht="15" customHeight="1" x14ac:dyDescent="0.25">
      <c r="E1134" s="12"/>
    </row>
    <row r="1135" spans="5:5" ht="15" customHeight="1" x14ac:dyDescent="0.25">
      <c r="E1135" s="12"/>
    </row>
    <row r="1136" spans="5:5" ht="15" customHeight="1" x14ac:dyDescent="0.25">
      <c r="E1136" s="12"/>
    </row>
    <row r="1137" spans="5:5" ht="15" customHeight="1" x14ac:dyDescent="0.25">
      <c r="E1137" s="12"/>
    </row>
    <row r="1138" spans="5:5" ht="15" customHeight="1" x14ac:dyDescent="0.25">
      <c r="E1138" s="12"/>
    </row>
    <row r="1139" spans="5:5" ht="15" customHeight="1" x14ac:dyDescent="0.25">
      <c r="E1139" s="12"/>
    </row>
    <row r="1140" spans="5:5" ht="15" customHeight="1" x14ac:dyDescent="0.25">
      <c r="E1140" s="12"/>
    </row>
    <row r="1141" spans="5:5" ht="15" customHeight="1" x14ac:dyDescent="0.25">
      <c r="E1141" s="12"/>
    </row>
    <row r="1142" spans="5:5" ht="15" customHeight="1" x14ac:dyDescent="0.25">
      <c r="E1142" s="12"/>
    </row>
    <row r="1143" spans="5:5" ht="15" customHeight="1" x14ac:dyDescent="0.25">
      <c r="E1143" s="12"/>
    </row>
    <row r="1144" spans="5:5" ht="15" customHeight="1" x14ac:dyDescent="0.25">
      <c r="E1144" s="12"/>
    </row>
    <row r="1145" spans="5:5" ht="15" customHeight="1" x14ac:dyDescent="0.25">
      <c r="E1145" s="12"/>
    </row>
    <row r="1146" spans="5:5" ht="15" customHeight="1" x14ac:dyDescent="0.25">
      <c r="E1146" s="12"/>
    </row>
    <row r="1147" spans="5:5" ht="15" customHeight="1" x14ac:dyDescent="0.25">
      <c r="E1147" s="12"/>
    </row>
    <row r="1148" spans="5:5" ht="15" customHeight="1" x14ac:dyDescent="0.25">
      <c r="E1148" s="12"/>
    </row>
    <row r="1149" spans="5:5" ht="15" customHeight="1" x14ac:dyDescent="0.25">
      <c r="E1149" s="12"/>
    </row>
    <row r="1150" spans="5:5" ht="15" customHeight="1" x14ac:dyDescent="0.25">
      <c r="E1150" s="12"/>
    </row>
    <row r="1151" spans="5:5" ht="15" customHeight="1" x14ac:dyDescent="0.25">
      <c r="E1151" s="12"/>
    </row>
    <row r="1152" spans="5:5" ht="15" customHeight="1" x14ac:dyDescent="0.25">
      <c r="E1152" s="12"/>
    </row>
    <row r="1153" spans="5:5" ht="15" customHeight="1" x14ac:dyDescent="0.25">
      <c r="E1153" s="12"/>
    </row>
    <row r="1154" spans="5:5" ht="15" customHeight="1" x14ac:dyDescent="0.25">
      <c r="E1154" s="12"/>
    </row>
    <row r="1155" spans="5:5" ht="15" customHeight="1" x14ac:dyDescent="0.25">
      <c r="E1155" s="12"/>
    </row>
    <row r="1156" spans="5:5" ht="15" customHeight="1" x14ac:dyDescent="0.25">
      <c r="E1156" s="12"/>
    </row>
    <row r="1157" spans="5:5" ht="15" customHeight="1" x14ac:dyDescent="0.25">
      <c r="E1157" s="12"/>
    </row>
    <row r="1158" spans="5:5" ht="15" customHeight="1" x14ac:dyDescent="0.25">
      <c r="E1158" s="12"/>
    </row>
    <row r="1159" spans="5:5" ht="15" customHeight="1" x14ac:dyDescent="0.25">
      <c r="E1159" s="12"/>
    </row>
    <row r="1160" spans="5:5" ht="15" customHeight="1" x14ac:dyDescent="0.25">
      <c r="E1160" s="12"/>
    </row>
    <row r="1161" spans="5:5" ht="15" customHeight="1" x14ac:dyDescent="0.25">
      <c r="E1161" s="12"/>
    </row>
    <row r="1162" spans="5:5" ht="15" customHeight="1" x14ac:dyDescent="0.25">
      <c r="E1162" s="12"/>
    </row>
    <row r="1163" spans="5:5" ht="15" customHeight="1" x14ac:dyDescent="0.25">
      <c r="E1163" s="12"/>
    </row>
    <row r="1164" spans="5:5" ht="15" customHeight="1" x14ac:dyDescent="0.25">
      <c r="E1164" s="12"/>
    </row>
    <row r="1165" spans="5:5" ht="15" customHeight="1" x14ac:dyDescent="0.25">
      <c r="E1165" s="12"/>
    </row>
    <row r="1166" spans="5:5" ht="15" customHeight="1" x14ac:dyDescent="0.25">
      <c r="E1166" s="12"/>
    </row>
    <row r="1167" spans="5:5" ht="15" customHeight="1" x14ac:dyDescent="0.25">
      <c r="E1167" s="12"/>
    </row>
    <row r="1168" spans="5:5" ht="15" customHeight="1" x14ac:dyDescent="0.25">
      <c r="E1168" s="12"/>
    </row>
    <row r="1169" spans="5:5" ht="15" customHeight="1" x14ac:dyDescent="0.25">
      <c r="E1169" s="12"/>
    </row>
    <row r="1170" spans="5:5" ht="15" customHeight="1" x14ac:dyDescent="0.25">
      <c r="E1170" s="12"/>
    </row>
    <row r="1171" spans="5:5" ht="15" customHeight="1" x14ac:dyDescent="0.25">
      <c r="E1171" s="12"/>
    </row>
    <row r="1172" spans="5:5" ht="15" customHeight="1" x14ac:dyDescent="0.25">
      <c r="E1172" s="12"/>
    </row>
    <row r="1173" spans="5:5" ht="15" customHeight="1" x14ac:dyDescent="0.25">
      <c r="E1173" s="12"/>
    </row>
    <row r="1174" spans="5:5" ht="15" customHeight="1" x14ac:dyDescent="0.25">
      <c r="E1174" s="12"/>
    </row>
    <row r="1175" spans="5:5" ht="15" customHeight="1" x14ac:dyDescent="0.25">
      <c r="E1175" s="12"/>
    </row>
    <row r="1176" spans="5:5" ht="15" customHeight="1" x14ac:dyDescent="0.25">
      <c r="E1176" s="12"/>
    </row>
    <row r="1177" spans="5:5" ht="15" customHeight="1" x14ac:dyDescent="0.25">
      <c r="E1177" s="12"/>
    </row>
    <row r="1178" spans="5:5" ht="15" customHeight="1" x14ac:dyDescent="0.25">
      <c r="E1178" s="12"/>
    </row>
    <row r="1179" spans="5:5" ht="15" customHeight="1" x14ac:dyDescent="0.25">
      <c r="E1179" s="12"/>
    </row>
    <row r="1180" spans="5:5" ht="15" customHeight="1" x14ac:dyDescent="0.25">
      <c r="E1180" s="12"/>
    </row>
    <row r="1181" spans="5:5" ht="15" customHeight="1" x14ac:dyDescent="0.25">
      <c r="E1181" s="12"/>
    </row>
    <row r="1182" spans="5:5" ht="15" customHeight="1" x14ac:dyDescent="0.25">
      <c r="E1182" s="12"/>
    </row>
    <row r="1183" spans="5:5" ht="15" customHeight="1" x14ac:dyDescent="0.25">
      <c r="E1183" s="12"/>
    </row>
    <row r="1184" spans="5:5" ht="15" customHeight="1" x14ac:dyDescent="0.25">
      <c r="E1184" s="12"/>
    </row>
    <row r="1185" spans="5:5" ht="15" customHeight="1" x14ac:dyDescent="0.25">
      <c r="E1185" s="12"/>
    </row>
    <row r="1186" spans="5:5" ht="15" customHeight="1" x14ac:dyDescent="0.25">
      <c r="E1186" s="12"/>
    </row>
    <row r="1187" spans="5:5" ht="15" customHeight="1" x14ac:dyDescent="0.25">
      <c r="E1187" s="12"/>
    </row>
    <row r="1188" spans="5:5" ht="15" customHeight="1" x14ac:dyDescent="0.25">
      <c r="E1188" s="12"/>
    </row>
    <row r="1189" spans="5:5" ht="15" customHeight="1" x14ac:dyDescent="0.25">
      <c r="E1189" s="12"/>
    </row>
    <row r="1190" spans="5:5" ht="15" customHeight="1" x14ac:dyDescent="0.25">
      <c r="E1190" s="12"/>
    </row>
    <row r="1191" spans="5:5" ht="15" customHeight="1" x14ac:dyDescent="0.25">
      <c r="E1191" s="12"/>
    </row>
    <row r="1192" spans="5:5" ht="15" customHeight="1" x14ac:dyDescent="0.25">
      <c r="E1192" s="12"/>
    </row>
    <row r="1193" spans="5:5" ht="15" customHeight="1" x14ac:dyDescent="0.25">
      <c r="E1193" s="12"/>
    </row>
    <row r="1194" spans="5:5" ht="15" customHeight="1" x14ac:dyDescent="0.25">
      <c r="E1194" s="12"/>
    </row>
    <row r="1195" spans="5:5" ht="15" customHeight="1" x14ac:dyDescent="0.25">
      <c r="E1195" s="12"/>
    </row>
    <row r="1196" spans="5:5" ht="15" customHeight="1" x14ac:dyDescent="0.25">
      <c r="E1196" s="12"/>
    </row>
    <row r="1197" spans="5:5" ht="15" customHeight="1" x14ac:dyDescent="0.25">
      <c r="E1197" s="12"/>
    </row>
    <row r="1198" spans="5:5" ht="15" customHeight="1" x14ac:dyDescent="0.25">
      <c r="E1198" s="12"/>
    </row>
    <row r="1199" spans="5:5" ht="15" customHeight="1" x14ac:dyDescent="0.25">
      <c r="E1199" s="12"/>
    </row>
    <row r="1200" spans="5:5" ht="15" customHeight="1" x14ac:dyDescent="0.25">
      <c r="E1200" s="12"/>
    </row>
    <row r="1201" spans="5:5" ht="15" customHeight="1" x14ac:dyDescent="0.25">
      <c r="E1201" s="12"/>
    </row>
    <row r="1202" spans="5:5" ht="15" customHeight="1" x14ac:dyDescent="0.25">
      <c r="E1202" s="12"/>
    </row>
    <row r="1203" spans="5:5" ht="15" customHeight="1" x14ac:dyDescent="0.25">
      <c r="E1203" s="12"/>
    </row>
    <row r="1204" spans="5:5" ht="15" customHeight="1" x14ac:dyDescent="0.25">
      <c r="E1204" s="12"/>
    </row>
    <row r="1205" spans="5:5" ht="15" customHeight="1" x14ac:dyDescent="0.25">
      <c r="E1205" s="12"/>
    </row>
    <row r="1206" spans="5:5" ht="15" customHeight="1" x14ac:dyDescent="0.25">
      <c r="E1206" s="12"/>
    </row>
    <row r="1207" spans="5:5" ht="15" customHeight="1" x14ac:dyDescent="0.25">
      <c r="E1207" s="12"/>
    </row>
    <row r="1208" spans="5:5" ht="15" customHeight="1" x14ac:dyDescent="0.25">
      <c r="E1208" s="12"/>
    </row>
    <row r="1209" spans="5:5" ht="15" customHeight="1" x14ac:dyDescent="0.25">
      <c r="E1209" s="12"/>
    </row>
    <row r="1210" spans="5:5" ht="15" customHeight="1" x14ac:dyDescent="0.25">
      <c r="E1210" s="12"/>
    </row>
    <row r="1211" spans="5:5" ht="15" customHeight="1" x14ac:dyDescent="0.25">
      <c r="E1211" s="12"/>
    </row>
    <row r="1212" spans="5:5" ht="15" customHeight="1" x14ac:dyDescent="0.25">
      <c r="E1212" s="12"/>
    </row>
    <row r="1213" spans="5:5" ht="15" customHeight="1" x14ac:dyDescent="0.25">
      <c r="E1213" s="12"/>
    </row>
    <row r="1214" spans="5:5" ht="15" customHeight="1" x14ac:dyDescent="0.25">
      <c r="E1214" s="12"/>
    </row>
    <row r="1215" spans="5:5" ht="15" customHeight="1" x14ac:dyDescent="0.25">
      <c r="E1215" s="12"/>
    </row>
    <row r="1216" spans="5:5" ht="15" customHeight="1" x14ac:dyDescent="0.25">
      <c r="E1216" s="12"/>
    </row>
    <row r="1217" spans="5:5" ht="15" customHeight="1" x14ac:dyDescent="0.25">
      <c r="E1217" s="12"/>
    </row>
    <row r="1218" spans="5:5" ht="15" customHeight="1" x14ac:dyDescent="0.25">
      <c r="E1218" s="12"/>
    </row>
    <row r="1219" spans="5:5" ht="15" customHeight="1" x14ac:dyDescent="0.25">
      <c r="E1219" s="12"/>
    </row>
    <row r="1220" spans="5:5" ht="15" customHeight="1" x14ac:dyDescent="0.25">
      <c r="E1220" s="12"/>
    </row>
    <row r="1221" spans="5:5" ht="15" customHeight="1" x14ac:dyDescent="0.25">
      <c r="E1221" s="12"/>
    </row>
    <row r="1222" spans="5:5" ht="15" customHeight="1" x14ac:dyDescent="0.25">
      <c r="E1222" s="12"/>
    </row>
    <row r="1223" spans="5:5" ht="15" customHeight="1" x14ac:dyDescent="0.25">
      <c r="E1223" s="12"/>
    </row>
    <row r="1224" spans="5:5" ht="15" customHeight="1" x14ac:dyDescent="0.25">
      <c r="E1224" s="12"/>
    </row>
    <row r="1225" spans="5:5" ht="15" customHeight="1" x14ac:dyDescent="0.25">
      <c r="E1225" s="12"/>
    </row>
    <row r="1226" spans="5:5" ht="15" customHeight="1" x14ac:dyDescent="0.25">
      <c r="E1226" s="12"/>
    </row>
    <row r="1227" spans="5:5" ht="15" customHeight="1" x14ac:dyDescent="0.25">
      <c r="E1227" s="12"/>
    </row>
    <row r="1228" spans="5:5" ht="15" customHeight="1" x14ac:dyDescent="0.25">
      <c r="E1228" s="12"/>
    </row>
    <row r="1229" spans="5:5" ht="15" customHeight="1" x14ac:dyDescent="0.25">
      <c r="E1229" s="12"/>
    </row>
    <row r="1230" spans="5:5" ht="15" customHeight="1" x14ac:dyDescent="0.25">
      <c r="E1230" s="12"/>
    </row>
    <row r="1231" spans="5:5" ht="15" customHeight="1" x14ac:dyDescent="0.25">
      <c r="E1231" s="12"/>
    </row>
    <row r="1232" spans="5:5" ht="15" customHeight="1" x14ac:dyDescent="0.25">
      <c r="E1232" s="12"/>
    </row>
    <row r="1233" spans="5:5" ht="15" customHeight="1" x14ac:dyDescent="0.25">
      <c r="E1233" s="12"/>
    </row>
    <row r="1234" spans="5:5" ht="15" customHeight="1" x14ac:dyDescent="0.25">
      <c r="E1234" s="12"/>
    </row>
    <row r="1235" spans="5:5" ht="15" customHeight="1" x14ac:dyDescent="0.25">
      <c r="E1235" s="12"/>
    </row>
    <row r="1236" spans="5:5" ht="15" customHeight="1" x14ac:dyDescent="0.25">
      <c r="E1236" s="12"/>
    </row>
    <row r="1237" spans="5:5" ht="15" customHeight="1" x14ac:dyDescent="0.25">
      <c r="E1237" s="12"/>
    </row>
    <row r="1238" spans="5:5" ht="15" customHeight="1" x14ac:dyDescent="0.25">
      <c r="E1238" s="12"/>
    </row>
    <row r="1239" spans="5:5" ht="15" customHeight="1" x14ac:dyDescent="0.25">
      <c r="E1239" s="12"/>
    </row>
    <row r="1240" spans="5:5" ht="15" customHeight="1" x14ac:dyDescent="0.25">
      <c r="E1240" s="12"/>
    </row>
    <row r="1241" spans="5:5" ht="15" customHeight="1" x14ac:dyDescent="0.25">
      <c r="E1241" s="12"/>
    </row>
    <row r="1242" spans="5:5" ht="15" customHeight="1" x14ac:dyDescent="0.25">
      <c r="E1242" s="12"/>
    </row>
    <row r="1243" spans="5:5" ht="15" customHeight="1" x14ac:dyDescent="0.25">
      <c r="E1243" s="12"/>
    </row>
    <row r="1244" spans="5:5" ht="15" customHeight="1" x14ac:dyDescent="0.25">
      <c r="E1244" s="12"/>
    </row>
    <row r="1245" spans="5:5" ht="15" customHeight="1" x14ac:dyDescent="0.25">
      <c r="E1245" s="12"/>
    </row>
    <row r="1246" spans="5:5" ht="15" customHeight="1" x14ac:dyDescent="0.25">
      <c r="E1246" s="12"/>
    </row>
    <row r="1247" spans="5:5" ht="15" customHeight="1" x14ac:dyDescent="0.25">
      <c r="E1247" s="12"/>
    </row>
    <row r="1248" spans="5:5" ht="15" customHeight="1" x14ac:dyDescent="0.25">
      <c r="E1248" s="12"/>
    </row>
    <row r="1249" spans="5:5" ht="15" customHeight="1" x14ac:dyDescent="0.25">
      <c r="E1249" s="12"/>
    </row>
    <row r="1250" spans="5:5" ht="15" customHeight="1" x14ac:dyDescent="0.25">
      <c r="E1250" s="12"/>
    </row>
    <row r="1251" spans="5:5" ht="15" customHeight="1" x14ac:dyDescent="0.25">
      <c r="E1251" s="12"/>
    </row>
    <row r="1252" spans="5:5" ht="15" customHeight="1" x14ac:dyDescent="0.25">
      <c r="E1252" s="12"/>
    </row>
    <row r="1253" spans="5:5" ht="15" customHeight="1" x14ac:dyDescent="0.25">
      <c r="E1253" s="12"/>
    </row>
    <row r="1254" spans="5:5" ht="15" customHeight="1" x14ac:dyDescent="0.25">
      <c r="E1254" s="12"/>
    </row>
    <row r="1255" spans="5:5" ht="15" customHeight="1" x14ac:dyDescent="0.25">
      <c r="E1255" s="12"/>
    </row>
    <row r="1256" spans="5:5" ht="15" customHeight="1" x14ac:dyDescent="0.25">
      <c r="E1256" s="12"/>
    </row>
    <row r="1257" spans="5:5" ht="15" customHeight="1" x14ac:dyDescent="0.25">
      <c r="E1257" s="12"/>
    </row>
    <row r="1258" spans="5:5" ht="15" customHeight="1" x14ac:dyDescent="0.25">
      <c r="E1258" s="12"/>
    </row>
    <row r="1259" spans="5:5" ht="15" customHeight="1" x14ac:dyDescent="0.25">
      <c r="E1259" s="12"/>
    </row>
    <row r="1260" spans="5:5" ht="15" customHeight="1" x14ac:dyDescent="0.25">
      <c r="E1260" s="12"/>
    </row>
    <row r="1261" spans="5:5" ht="15" customHeight="1" x14ac:dyDescent="0.25">
      <c r="E1261" s="12"/>
    </row>
    <row r="1262" spans="5:5" ht="15" customHeight="1" x14ac:dyDescent="0.25">
      <c r="E1262" s="12"/>
    </row>
    <row r="1263" spans="5:5" ht="15" customHeight="1" x14ac:dyDescent="0.25">
      <c r="E1263" s="12"/>
    </row>
    <row r="1264" spans="5:5" ht="15" customHeight="1" x14ac:dyDescent="0.25">
      <c r="E1264" s="12"/>
    </row>
    <row r="1265" spans="5:5" ht="15" customHeight="1" x14ac:dyDescent="0.25">
      <c r="E1265" s="12"/>
    </row>
    <row r="1266" spans="5:5" ht="15" customHeight="1" x14ac:dyDescent="0.25">
      <c r="E1266" s="12"/>
    </row>
    <row r="1267" spans="5:5" ht="15" customHeight="1" x14ac:dyDescent="0.25">
      <c r="E1267" s="12"/>
    </row>
    <row r="1268" spans="5:5" ht="15" customHeight="1" x14ac:dyDescent="0.25">
      <c r="E1268" s="12"/>
    </row>
    <row r="1269" spans="5:5" ht="15" customHeight="1" x14ac:dyDescent="0.25">
      <c r="E1269" s="12"/>
    </row>
    <row r="1270" spans="5:5" ht="15" customHeight="1" x14ac:dyDescent="0.25">
      <c r="E1270" s="12"/>
    </row>
    <row r="1271" spans="5:5" ht="15" customHeight="1" x14ac:dyDescent="0.25">
      <c r="E1271" s="12"/>
    </row>
    <row r="1272" spans="5:5" ht="15" customHeight="1" x14ac:dyDescent="0.25">
      <c r="E1272" s="12"/>
    </row>
    <row r="1273" spans="5:5" ht="15" customHeight="1" x14ac:dyDescent="0.25">
      <c r="E1273" s="12"/>
    </row>
    <row r="1274" spans="5:5" ht="15" customHeight="1" x14ac:dyDescent="0.25">
      <c r="E1274" s="12"/>
    </row>
    <row r="1275" spans="5:5" ht="15" customHeight="1" x14ac:dyDescent="0.25">
      <c r="E1275" s="12"/>
    </row>
    <row r="1276" spans="5:5" ht="15" customHeight="1" x14ac:dyDescent="0.25">
      <c r="E1276" s="12"/>
    </row>
    <row r="1277" spans="5:5" ht="15" customHeight="1" x14ac:dyDescent="0.25">
      <c r="E1277" s="12"/>
    </row>
    <row r="1278" spans="5:5" ht="15" customHeight="1" x14ac:dyDescent="0.25">
      <c r="E1278" s="12"/>
    </row>
    <row r="1279" spans="5:5" ht="15" customHeight="1" x14ac:dyDescent="0.25">
      <c r="E1279" s="12"/>
    </row>
    <row r="1280" spans="5:5" ht="15" customHeight="1" x14ac:dyDescent="0.25">
      <c r="E1280" s="12"/>
    </row>
    <row r="1281" spans="5:5" ht="15" customHeight="1" x14ac:dyDescent="0.25">
      <c r="E1281" s="12"/>
    </row>
    <row r="1282" spans="5:5" ht="15" customHeight="1" x14ac:dyDescent="0.25">
      <c r="E1282" s="12"/>
    </row>
    <row r="1283" spans="5:5" ht="15" customHeight="1" x14ac:dyDescent="0.25">
      <c r="E1283" s="12"/>
    </row>
    <row r="1284" spans="5:5" ht="15" customHeight="1" x14ac:dyDescent="0.25">
      <c r="E1284" s="12"/>
    </row>
    <row r="1285" spans="5:5" ht="15" customHeight="1" x14ac:dyDescent="0.25">
      <c r="E1285" s="12"/>
    </row>
    <row r="1286" spans="5:5" ht="15" customHeight="1" x14ac:dyDescent="0.25">
      <c r="E1286" s="12"/>
    </row>
    <row r="1287" spans="5:5" ht="15" customHeight="1" x14ac:dyDescent="0.25">
      <c r="E1287" s="12"/>
    </row>
    <row r="1288" spans="5:5" ht="15" customHeight="1" x14ac:dyDescent="0.25">
      <c r="E1288" s="12"/>
    </row>
    <row r="1289" spans="5:5" ht="15" customHeight="1" x14ac:dyDescent="0.25">
      <c r="E1289" s="12"/>
    </row>
    <row r="1290" spans="5:5" ht="15" customHeight="1" x14ac:dyDescent="0.25">
      <c r="E1290" s="12"/>
    </row>
    <row r="1291" spans="5:5" ht="15" customHeight="1" x14ac:dyDescent="0.25">
      <c r="E1291" s="12"/>
    </row>
    <row r="1292" spans="5:5" ht="15" customHeight="1" x14ac:dyDescent="0.25">
      <c r="E1292" s="12"/>
    </row>
    <row r="1293" spans="5:5" ht="15" customHeight="1" x14ac:dyDescent="0.25">
      <c r="E1293" s="12"/>
    </row>
    <row r="1294" spans="5:5" ht="15" customHeight="1" x14ac:dyDescent="0.25">
      <c r="E1294" s="12"/>
    </row>
    <row r="1295" spans="5:5" ht="15" customHeight="1" x14ac:dyDescent="0.25">
      <c r="E1295" s="12"/>
    </row>
    <row r="1296" spans="5:5" ht="15" customHeight="1" x14ac:dyDescent="0.25">
      <c r="E1296" s="12"/>
    </row>
    <row r="1297" spans="5:5" ht="15" customHeight="1" x14ac:dyDescent="0.25">
      <c r="E1297" s="12"/>
    </row>
    <row r="1298" spans="5:5" ht="15" customHeight="1" x14ac:dyDescent="0.25">
      <c r="E1298" s="12"/>
    </row>
    <row r="1299" spans="5:5" ht="15" customHeight="1" x14ac:dyDescent="0.25">
      <c r="E1299" s="12"/>
    </row>
    <row r="1300" spans="5:5" ht="15" customHeight="1" x14ac:dyDescent="0.25">
      <c r="E1300" s="12"/>
    </row>
    <row r="1301" spans="5:5" ht="15" customHeight="1" x14ac:dyDescent="0.25">
      <c r="E1301" s="12"/>
    </row>
    <row r="1302" spans="5:5" ht="15" customHeight="1" x14ac:dyDescent="0.25">
      <c r="E1302" s="12"/>
    </row>
    <row r="1303" spans="5:5" ht="15" customHeight="1" x14ac:dyDescent="0.25">
      <c r="E1303" s="12"/>
    </row>
    <row r="1304" spans="5:5" ht="15" customHeight="1" x14ac:dyDescent="0.25">
      <c r="E1304" s="12"/>
    </row>
    <row r="1305" spans="5:5" ht="15" customHeight="1" x14ac:dyDescent="0.25">
      <c r="E1305" s="12"/>
    </row>
    <row r="1306" spans="5:5" ht="15" customHeight="1" x14ac:dyDescent="0.25">
      <c r="E1306" s="12"/>
    </row>
    <row r="1307" spans="5:5" ht="15" customHeight="1" x14ac:dyDescent="0.25">
      <c r="E1307" s="12"/>
    </row>
    <row r="1308" spans="5:5" ht="15" customHeight="1" x14ac:dyDescent="0.25">
      <c r="E1308" s="12"/>
    </row>
    <row r="1309" spans="5:5" ht="15" customHeight="1" x14ac:dyDescent="0.25">
      <c r="E1309" s="12"/>
    </row>
    <row r="1310" spans="5:5" ht="15" customHeight="1" x14ac:dyDescent="0.25">
      <c r="E1310" s="12"/>
    </row>
    <row r="1311" spans="5:5" ht="15" customHeight="1" x14ac:dyDescent="0.25">
      <c r="E1311" s="12"/>
    </row>
    <row r="1312" spans="5:5" ht="15" customHeight="1" x14ac:dyDescent="0.25">
      <c r="E1312" s="12"/>
    </row>
    <row r="1313" spans="5:5" ht="15" customHeight="1" x14ac:dyDescent="0.25">
      <c r="E1313" s="12"/>
    </row>
    <row r="1314" spans="5:5" ht="15" customHeight="1" x14ac:dyDescent="0.25">
      <c r="E1314" s="12"/>
    </row>
    <row r="1315" spans="5:5" ht="15" customHeight="1" x14ac:dyDescent="0.25">
      <c r="E1315" s="12"/>
    </row>
    <row r="1316" spans="5:5" ht="15" customHeight="1" x14ac:dyDescent="0.25">
      <c r="E1316" s="12"/>
    </row>
    <row r="1317" spans="5:5" ht="15" customHeight="1" x14ac:dyDescent="0.25">
      <c r="E1317" s="12"/>
    </row>
    <row r="1318" spans="5:5" ht="15" customHeight="1" x14ac:dyDescent="0.25">
      <c r="E1318" s="12"/>
    </row>
    <row r="1319" spans="5:5" ht="15" customHeight="1" x14ac:dyDescent="0.25">
      <c r="E1319" s="12"/>
    </row>
    <row r="1320" spans="5:5" ht="15" customHeight="1" x14ac:dyDescent="0.25">
      <c r="E1320" s="12"/>
    </row>
    <row r="1321" spans="5:5" ht="15" customHeight="1" x14ac:dyDescent="0.25">
      <c r="E1321" s="12"/>
    </row>
    <row r="1322" spans="5:5" ht="15" customHeight="1" x14ac:dyDescent="0.25">
      <c r="E1322" s="12"/>
    </row>
    <row r="1323" spans="5:5" ht="15" customHeight="1" x14ac:dyDescent="0.25">
      <c r="E1323" s="12"/>
    </row>
    <row r="1324" spans="5:5" ht="15" customHeight="1" x14ac:dyDescent="0.25">
      <c r="E1324" s="12"/>
    </row>
    <row r="1325" spans="5:5" ht="15" customHeight="1" x14ac:dyDescent="0.25">
      <c r="E1325" s="12"/>
    </row>
    <row r="1326" spans="5:5" ht="15" customHeight="1" x14ac:dyDescent="0.25">
      <c r="E1326" s="12"/>
    </row>
    <row r="1327" spans="5:5" ht="15" customHeight="1" x14ac:dyDescent="0.25">
      <c r="E1327" s="12"/>
    </row>
    <row r="1328" spans="5:5" ht="15" customHeight="1" x14ac:dyDescent="0.25">
      <c r="E1328" s="12"/>
    </row>
    <row r="1329" spans="5:5" ht="15" customHeight="1" x14ac:dyDescent="0.25">
      <c r="E1329" s="12"/>
    </row>
    <row r="1330" spans="5:5" ht="15" customHeight="1" x14ac:dyDescent="0.25">
      <c r="E1330" s="12"/>
    </row>
    <row r="1331" spans="5:5" ht="15" customHeight="1" x14ac:dyDescent="0.25">
      <c r="E1331" s="12"/>
    </row>
    <row r="1332" spans="5:5" ht="15" customHeight="1" x14ac:dyDescent="0.25">
      <c r="E1332" s="12"/>
    </row>
    <row r="1333" spans="5:5" ht="15" customHeight="1" x14ac:dyDescent="0.25">
      <c r="E1333" s="12"/>
    </row>
    <row r="1334" spans="5:5" ht="15" customHeight="1" x14ac:dyDescent="0.25">
      <c r="E1334" s="12"/>
    </row>
    <row r="1335" spans="5:5" ht="15" customHeight="1" x14ac:dyDescent="0.25">
      <c r="E1335" s="12"/>
    </row>
    <row r="1336" spans="5:5" ht="15" customHeight="1" x14ac:dyDescent="0.25">
      <c r="E1336" s="12"/>
    </row>
    <row r="1337" spans="5:5" ht="15" customHeight="1" x14ac:dyDescent="0.25">
      <c r="E1337" s="12"/>
    </row>
    <row r="1338" spans="5:5" ht="15" customHeight="1" x14ac:dyDescent="0.25">
      <c r="E1338" s="12"/>
    </row>
    <row r="1339" spans="5:5" ht="15" customHeight="1" x14ac:dyDescent="0.25">
      <c r="E1339" s="12"/>
    </row>
    <row r="1340" spans="5:5" ht="15" customHeight="1" x14ac:dyDescent="0.25">
      <c r="E1340" s="12"/>
    </row>
    <row r="1341" spans="5:5" ht="15" customHeight="1" x14ac:dyDescent="0.25">
      <c r="E1341" s="12"/>
    </row>
    <row r="1342" spans="5:5" ht="15" customHeight="1" x14ac:dyDescent="0.25">
      <c r="E1342" s="12"/>
    </row>
    <row r="1343" spans="5:5" ht="15" customHeight="1" x14ac:dyDescent="0.25">
      <c r="E1343" s="12"/>
    </row>
    <row r="1344" spans="5:5" ht="15" customHeight="1" x14ac:dyDescent="0.25">
      <c r="E1344" s="12"/>
    </row>
    <row r="1345" spans="5:5" ht="15" customHeight="1" x14ac:dyDescent="0.25">
      <c r="E1345" s="12"/>
    </row>
    <row r="1346" spans="5:5" ht="15" customHeight="1" x14ac:dyDescent="0.25">
      <c r="E1346" s="12"/>
    </row>
    <row r="1347" spans="5:5" ht="15" customHeight="1" x14ac:dyDescent="0.25">
      <c r="E1347" s="12"/>
    </row>
    <row r="1348" spans="5:5" ht="15" customHeight="1" x14ac:dyDescent="0.25">
      <c r="E1348" s="12"/>
    </row>
    <row r="1349" spans="5:5" ht="15" customHeight="1" x14ac:dyDescent="0.25">
      <c r="E1349" s="12"/>
    </row>
    <row r="1350" spans="5:5" ht="15" customHeight="1" x14ac:dyDescent="0.25">
      <c r="E1350" s="12"/>
    </row>
    <row r="1351" spans="5:5" ht="15" customHeight="1" x14ac:dyDescent="0.25">
      <c r="E1351" s="12"/>
    </row>
    <row r="1352" spans="5:5" ht="15" customHeight="1" x14ac:dyDescent="0.25">
      <c r="E1352" s="12"/>
    </row>
    <row r="1353" spans="5:5" ht="15" customHeight="1" x14ac:dyDescent="0.25">
      <c r="E1353" s="12"/>
    </row>
    <row r="1354" spans="5:5" ht="15" customHeight="1" x14ac:dyDescent="0.25">
      <c r="E1354" s="12"/>
    </row>
    <row r="1355" spans="5:5" ht="15" customHeight="1" x14ac:dyDescent="0.25">
      <c r="E1355" s="12"/>
    </row>
    <row r="1356" spans="5:5" ht="15" customHeight="1" x14ac:dyDescent="0.25">
      <c r="E1356" s="12"/>
    </row>
    <row r="1357" spans="5:5" ht="15" customHeight="1" x14ac:dyDescent="0.25">
      <c r="E1357" s="12"/>
    </row>
    <row r="1358" spans="5:5" ht="15" customHeight="1" x14ac:dyDescent="0.25">
      <c r="E1358" s="12"/>
    </row>
    <row r="1359" spans="5:5" ht="15" customHeight="1" x14ac:dyDescent="0.25">
      <c r="E1359" s="12"/>
    </row>
    <row r="1360" spans="5:5" ht="15" customHeight="1" x14ac:dyDescent="0.25">
      <c r="E1360" s="12"/>
    </row>
    <row r="1361" spans="5:5" ht="15" customHeight="1" x14ac:dyDescent="0.25">
      <c r="E1361" s="12"/>
    </row>
    <row r="1362" spans="5:5" ht="15" customHeight="1" x14ac:dyDescent="0.25">
      <c r="E1362" s="12"/>
    </row>
    <row r="1363" spans="5:5" ht="15" customHeight="1" x14ac:dyDescent="0.25">
      <c r="E1363" s="12"/>
    </row>
    <row r="1364" spans="5:5" ht="15" customHeight="1" x14ac:dyDescent="0.25">
      <c r="E1364" s="12"/>
    </row>
    <row r="1365" spans="5:5" ht="15" customHeight="1" x14ac:dyDescent="0.25">
      <c r="E1365" s="12"/>
    </row>
    <row r="1366" spans="5:5" ht="15" customHeight="1" x14ac:dyDescent="0.25">
      <c r="E1366" s="12"/>
    </row>
    <row r="1367" spans="5:5" ht="15" customHeight="1" x14ac:dyDescent="0.25">
      <c r="E1367" s="12"/>
    </row>
    <row r="1368" spans="5:5" ht="15" customHeight="1" x14ac:dyDescent="0.25">
      <c r="E1368" s="12"/>
    </row>
    <row r="1369" spans="5:5" ht="15" customHeight="1" x14ac:dyDescent="0.25">
      <c r="E1369" s="12"/>
    </row>
    <row r="1370" spans="5:5" ht="15" customHeight="1" x14ac:dyDescent="0.25">
      <c r="E1370" s="12"/>
    </row>
    <row r="1371" spans="5:5" ht="15" customHeight="1" x14ac:dyDescent="0.25">
      <c r="E1371" s="12"/>
    </row>
    <row r="1372" spans="5:5" ht="15" customHeight="1" x14ac:dyDescent="0.25">
      <c r="E1372" s="12"/>
    </row>
    <row r="1373" spans="5:5" ht="15" customHeight="1" x14ac:dyDescent="0.25">
      <c r="E1373" s="12"/>
    </row>
    <row r="1374" spans="5:5" ht="15" customHeight="1" x14ac:dyDescent="0.25">
      <c r="E1374" s="12"/>
    </row>
    <row r="1375" spans="5:5" ht="15" customHeight="1" x14ac:dyDescent="0.25">
      <c r="E1375" s="12"/>
    </row>
    <row r="1376" spans="5:5" ht="15" customHeight="1" x14ac:dyDescent="0.25">
      <c r="E1376" s="12"/>
    </row>
    <row r="1377" spans="5:5" ht="15" customHeight="1" x14ac:dyDescent="0.25">
      <c r="E1377" s="12"/>
    </row>
    <row r="1378" spans="5:5" ht="15" customHeight="1" x14ac:dyDescent="0.25">
      <c r="E1378" s="12"/>
    </row>
    <row r="1379" spans="5:5" ht="15" customHeight="1" x14ac:dyDescent="0.25">
      <c r="E1379" s="12"/>
    </row>
    <row r="1380" spans="5:5" ht="15" customHeight="1" x14ac:dyDescent="0.25">
      <c r="E1380" s="12"/>
    </row>
    <row r="1381" spans="5:5" ht="15" customHeight="1" x14ac:dyDescent="0.25">
      <c r="E1381" s="12"/>
    </row>
    <row r="1382" spans="5:5" ht="15" customHeight="1" x14ac:dyDescent="0.25">
      <c r="E1382" s="12"/>
    </row>
    <row r="1383" spans="5:5" ht="15" customHeight="1" x14ac:dyDescent="0.25">
      <c r="E1383" s="12"/>
    </row>
    <row r="1384" spans="5:5" ht="15" customHeight="1" x14ac:dyDescent="0.25">
      <c r="E1384" s="12"/>
    </row>
    <row r="1385" spans="5:5" ht="15" customHeight="1" x14ac:dyDescent="0.25">
      <c r="E1385" s="12"/>
    </row>
    <row r="1386" spans="5:5" ht="15" customHeight="1" x14ac:dyDescent="0.25">
      <c r="E1386" s="12"/>
    </row>
    <row r="1387" spans="5:5" ht="15" customHeight="1" x14ac:dyDescent="0.25">
      <c r="E1387" s="12"/>
    </row>
    <row r="1388" spans="5:5" ht="15" customHeight="1" x14ac:dyDescent="0.25">
      <c r="E1388" s="12"/>
    </row>
    <row r="1389" spans="5:5" ht="15" customHeight="1" x14ac:dyDescent="0.25">
      <c r="E1389" s="12"/>
    </row>
    <row r="1390" spans="5:5" ht="15" customHeight="1" x14ac:dyDescent="0.25">
      <c r="E1390" s="12"/>
    </row>
    <row r="1391" spans="5:5" ht="15" customHeight="1" x14ac:dyDescent="0.25">
      <c r="E1391" s="12"/>
    </row>
    <row r="1392" spans="5:5" ht="15" customHeight="1" x14ac:dyDescent="0.25">
      <c r="E1392" s="12"/>
    </row>
    <row r="1393" spans="5:5" ht="15" customHeight="1" x14ac:dyDescent="0.25">
      <c r="E1393" s="12"/>
    </row>
    <row r="1394" spans="5:5" ht="15" customHeight="1" x14ac:dyDescent="0.25">
      <c r="E1394" s="12"/>
    </row>
    <row r="1395" spans="5:5" ht="15" customHeight="1" x14ac:dyDescent="0.25">
      <c r="E1395" s="12"/>
    </row>
    <row r="1396" spans="5:5" ht="15" customHeight="1" x14ac:dyDescent="0.25">
      <c r="E1396" s="12"/>
    </row>
    <row r="1397" spans="5:5" ht="15" customHeight="1" x14ac:dyDescent="0.25">
      <c r="E1397" s="12"/>
    </row>
    <row r="1398" spans="5:5" ht="15" customHeight="1" x14ac:dyDescent="0.25">
      <c r="E1398" s="12"/>
    </row>
    <row r="1399" spans="5:5" ht="15" customHeight="1" x14ac:dyDescent="0.25">
      <c r="E1399" s="12"/>
    </row>
    <row r="1400" spans="5:5" ht="15" customHeight="1" x14ac:dyDescent="0.25">
      <c r="E1400" s="12"/>
    </row>
    <row r="1401" spans="5:5" ht="15" customHeight="1" x14ac:dyDescent="0.25">
      <c r="E1401" s="12"/>
    </row>
    <row r="1402" spans="5:5" ht="15" customHeight="1" x14ac:dyDescent="0.25">
      <c r="E1402" s="12"/>
    </row>
    <row r="1403" spans="5:5" ht="15" customHeight="1" x14ac:dyDescent="0.25">
      <c r="E1403" s="12"/>
    </row>
    <row r="1404" spans="5:5" ht="15" customHeight="1" x14ac:dyDescent="0.25">
      <c r="E1404" s="12"/>
    </row>
    <row r="1405" spans="5:5" ht="15" customHeight="1" x14ac:dyDescent="0.25">
      <c r="E1405" s="12"/>
    </row>
    <row r="1406" spans="5:5" ht="15" customHeight="1" x14ac:dyDescent="0.25">
      <c r="E1406" s="12"/>
    </row>
    <row r="1407" spans="5:5" ht="15" customHeight="1" x14ac:dyDescent="0.25">
      <c r="E1407" s="12"/>
    </row>
    <row r="1408" spans="5:5" ht="15" customHeight="1" x14ac:dyDescent="0.25">
      <c r="E1408" s="12"/>
    </row>
    <row r="1409" spans="5:5" ht="15" customHeight="1" x14ac:dyDescent="0.25">
      <c r="E1409" s="12"/>
    </row>
    <row r="1410" spans="5:5" ht="15" customHeight="1" x14ac:dyDescent="0.25">
      <c r="E1410" s="12"/>
    </row>
    <row r="1411" spans="5:5" ht="15" customHeight="1" x14ac:dyDescent="0.25">
      <c r="E1411" s="12"/>
    </row>
    <row r="1412" spans="5:5" ht="15" customHeight="1" x14ac:dyDescent="0.25">
      <c r="E1412" s="12"/>
    </row>
    <row r="1413" spans="5:5" ht="15" customHeight="1" x14ac:dyDescent="0.25">
      <c r="E1413" s="12"/>
    </row>
    <row r="1414" spans="5:5" ht="15" customHeight="1" x14ac:dyDescent="0.25">
      <c r="E1414" s="12"/>
    </row>
    <row r="1415" spans="5:5" ht="15" customHeight="1" x14ac:dyDescent="0.25">
      <c r="E1415" s="12"/>
    </row>
    <row r="1416" spans="5:5" ht="15" customHeight="1" x14ac:dyDescent="0.25">
      <c r="E1416" s="12"/>
    </row>
    <row r="1417" spans="5:5" ht="15" customHeight="1" x14ac:dyDescent="0.25">
      <c r="E1417" s="12"/>
    </row>
    <row r="1418" spans="5:5" ht="15" customHeight="1" x14ac:dyDescent="0.25">
      <c r="E1418" s="12"/>
    </row>
    <row r="1419" spans="5:5" ht="15" customHeight="1" x14ac:dyDescent="0.25">
      <c r="E1419" s="12"/>
    </row>
    <row r="1420" spans="5:5" ht="15" customHeight="1" x14ac:dyDescent="0.25">
      <c r="E1420" s="12"/>
    </row>
    <row r="1421" spans="5:5" ht="15" customHeight="1" x14ac:dyDescent="0.25">
      <c r="E1421" s="12"/>
    </row>
    <row r="1422" spans="5:5" ht="15" customHeight="1" x14ac:dyDescent="0.25">
      <c r="E1422" s="12"/>
    </row>
    <row r="1423" spans="5:5" ht="15" customHeight="1" x14ac:dyDescent="0.25">
      <c r="E1423" s="12"/>
    </row>
    <row r="1424" spans="5:5" ht="15" customHeight="1" x14ac:dyDescent="0.25">
      <c r="E1424" s="12"/>
    </row>
    <row r="1425" spans="5:5" ht="15" customHeight="1" x14ac:dyDescent="0.25">
      <c r="E1425" s="12"/>
    </row>
    <row r="1426" spans="5:5" ht="15" customHeight="1" x14ac:dyDescent="0.25">
      <c r="E1426" s="12"/>
    </row>
    <row r="1427" spans="5:5" ht="15" customHeight="1" x14ac:dyDescent="0.25">
      <c r="E1427" s="12"/>
    </row>
    <row r="1428" spans="5:5" ht="15" customHeight="1" x14ac:dyDescent="0.25">
      <c r="E1428" s="12"/>
    </row>
    <row r="1429" spans="5:5" ht="15" customHeight="1" x14ac:dyDescent="0.25">
      <c r="E1429" s="12"/>
    </row>
    <row r="1430" spans="5:5" ht="15" customHeight="1" x14ac:dyDescent="0.25">
      <c r="E1430" s="12"/>
    </row>
    <row r="1431" spans="5:5" ht="15" customHeight="1" x14ac:dyDescent="0.25">
      <c r="E1431" s="12"/>
    </row>
    <row r="1432" spans="5:5" ht="15" customHeight="1" x14ac:dyDescent="0.25">
      <c r="E1432" s="12"/>
    </row>
    <row r="1433" spans="5:5" ht="15" customHeight="1" x14ac:dyDescent="0.25">
      <c r="E1433" s="12"/>
    </row>
    <row r="1434" spans="5:5" ht="15" customHeight="1" x14ac:dyDescent="0.25">
      <c r="E1434" s="12"/>
    </row>
    <row r="1435" spans="5:5" ht="15" customHeight="1" x14ac:dyDescent="0.25">
      <c r="E1435" s="12"/>
    </row>
    <row r="1436" spans="5:5" ht="15" customHeight="1" x14ac:dyDescent="0.25">
      <c r="E1436" s="12"/>
    </row>
    <row r="1437" spans="5:5" ht="15" customHeight="1" x14ac:dyDescent="0.25">
      <c r="E1437" s="12"/>
    </row>
    <row r="1438" spans="5:5" ht="15" customHeight="1" x14ac:dyDescent="0.25">
      <c r="E1438" s="12"/>
    </row>
    <row r="1439" spans="5:5" ht="15" customHeight="1" x14ac:dyDescent="0.25">
      <c r="E1439" s="12"/>
    </row>
    <row r="1440" spans="5:5" ht="15" customHeight="1" x14ac:dyDescent="0.25">
      <c r="E1440" s="12"/>
    </row>
    <row r="1441" spans="5:5" ht="15" customHeight="1" x14ac:dyDescent="0.25">
      <c r="E1441" s="12"/>
    </row>
    <row r="1442" spans="5:5" ht="15" customHeight="1" x14ac:dyDescent="0.25">
      <c r="E1442" s="12"/>
    </row>
    <row r="1443" spans="5:5" ht="15" customHeight="1" x14ac:dyDescent="0.25">
      <c r="E1443" s="12"/>
    </row>
    <row r="1444" spans="5:5" ht="15" customHeight="1" x14ac:dyDescent="0.25">
      <c r="E1444" s="12"/>
    </row>
    <row r="1445" spans="5:5" ht="15" customHeight="1" x14ac:dyDescent="0.25">
      <c r="E1445" s="12"/>
    </row>
    <row r="1446" spans="5:5" ht="15" customHeight="1" x14ac:dyDescent="0.25">
      <c r="E1446" s="12"/>
    </row>
    <row r="1447" spans="5:5" ht="15" customHeight="1" x14ac:dyDescent="0.25">
      <c r="E1447" s="12"/>
    </row>
    <row r="1448" spans="5:5" ht="15" customHeight="1" x14ac:dyDescent="0.25">
      <c r="E1448" s="12"/>
    </row>
    <row r="1449" spans="5:5" ht="15" customHeight="1" x14ac:dyDescent="0.25">
      <c r="E1449" s="12"/>
    </row>
    <row r="1450" spans="5:5" ht="15" customHeight="1" x14ac:dyDescent="0.25">
      <c r="E1450" s="12"/>
    </row>
    <row r="1451" spans="5:5" ht="15" customHeight="1" x14ac:dyDescent="0.25">
      <c r="E1451" s="12"/>
    </row>
    <row r="1452" spans="5:5" ht="15" customHeight="1" x14ac:dyDescent="0.25">
      <c r="E1452" s="12"/>
    </row>
    <row r="1453" spans="5:5" ht="15" customHeight="1" x14ac:dyDescent="0.25">
      <c r="E1453" s="12"/>
    </row>
    <row r="1454" spans="5:5" ht="15" customHeight="1" x14ac:dyDescent="0.25">
      <c r="E1454" s="12"/>
    </row>
    <row r="1455" spans="5:5" ht="15" customHeight="1" x14ac:dyDescent="0.25">
      <c r="E1455" s="12"/>
    </row>
    <row r="1456" spans="5:5" ht="15" customHeight="1" x14ac:dyDescent="0.25">
      <c r="E1456" s="12"/>
    </row>
    <row r="1457" spans="5:5" ht="15" customHeight="1" x14ac:dyDescent="0.25">
      <c r="E1457" s="12"/>
    </row>
    <row r="1458" spans="5:5" ht="15" customHeight="1" x14ac:dyDescent="0.25">
      <c r="E1458" s="12"/>
    </row>
    <row r="1459" spans="5:5" ht="15" customHeight="1" x14ac:dyDescent="0.25">
      <c r="E1459" s="12"/>
    </row>
    <row r="1460" spans="5:5" ht="15" customHeight="1" x14ac:dyDescent="0.25">
      <c r="E1460" s="12"/>
    </row>
    <row r="1461" spans="5:5" ht="15" customHeight="1" x14ac:dyDescent="0.25">
      <c r="E1461" s="12"/>
    </row>
    <row r="1462" spans="5:5" ht="15" customHeight="1" x14ac:dyDescent="0.25">
      <c r="E1462" s="12"/>
    </row>
    <row r="1463" spans="5:5" ht="15" customHeight="1" x14ac:dyDescent="0.25">
      <c r="E1463" s="12"/>
    </row>
    <row r="1464" spans="5:5" ht="15" customHeight="1" x14ac:dyDescent="0.25">
      <c r="E1464" s="12"/>
    </row>
    <row r="1465" spans="5:5" ht="15" customHeight="1" x14ac:dyDescent="0.25">
      <c r="E1465" s="12"/>
    </row>
    <row r="1466" spans="5:5" ht="15" customHeight="1" x14ac:dyDescent="0.25">
      <c r="E1466" s="12"/>
    </row>
    <row r="1467" spans="5:5" ht="15" customHeight="1" x14ac:dyDescent="0.25">
      <c r="E1467" s="12"/>
    </row>
    <row r="1468" spans="5:5" ht="15" customHeight="1" x14ac:dyDescent="0.25">
      <c r="E1468" s="12"/>
    </row>
    <row r="1469" spans="5:5" ht="15" customHeight="1" x14ac:dyDescent="0.25">
      <c r="E1469" s="12"/>
    </row>
    <row r="1470" spans="5:5" ht="15" customHeight="1" x14ac:dyDescent="0.25">
      <c r="E1470" s="12"/>
    </row>
    <row r="1471" spans="5:5" ht="15" customHeight="1" x14ac:dyDescent="0.25">
      <c r="E1471" s="12"/>
    </row>
    <row r="1472" spans="5:5" ht="15" customHeight="1" x14ac:dyDescent="0.25">
      <c r="E1472" s="12"/>
    </row>
    <row r="1473" spans="5:5" ht="15" customHeight="1" x14ac:dyDescent="0.25">
      <c r="E1473" s="12"/>
    </row>
    <row r="1474" spans="5:5" ht="15" customHeight="1" x14ac:dyDescent="0.25">
      <c r="E1474" s="12"/>
    </row>
    <row r="1475" spans="5:5" ht="15" customHeight="1" x14ac:dyDescent="0.25">
      <c r="E1475" s="12"/>
    </row>
    <row r="1476" spans="5:5" ht="15" customHeight="1" x14ac:dyDescent="0.25">
      <c r="E1476" s="12"/>
    </row>
    <row r="1477" spans="5:5" ht="15" customHeight="1" x14ac:dyDescent="0.25">
      <c r="E1477" s="12"/>
    </row>
    <row r="1478" spans="5:5" ht="15" customHeight="1" x14ac:dyDescent="0.25">
      <c r="E1478" s="12"/>
    </row>
    <row r="1479" spans="5:5" ht="15" customHeight="1" x14ac:dyDescent="0.25">
      <c r="E1479" s="12"/>
    </row>
    <row r="1480" spans="5:5" ht="15" customHeight="1" x14ac:dyDescent="0.25">
      <c r="E1480" s="12"/>
    </row>
    <row r="1481" spans="5:5" ht="15" customHeight="1" x14ac:dyDescent="0.25">
      <c r="E1481" s="12"/>
    </row>
    <row r="1482" spans="5:5" ht="15" customHeight="1" x14ac:dyDescent="0.25">
      <c r="E1482" s="12"/>
    </row>
    <row r="1483" spans="5:5" ht="15" customHeight="1" x14ac:dyDescent="0.25">
      <c r="E1483" s="12"/>
    </row>
    <row r="1484" spans="5:5" ht="15" customHeight="1" x14ac:dyDescent="0.25">
      <c r="E1484" s="12"/>
    </row>
    <row r="1485" spans="5:5" ht="15" customHeight="1" x14ac:dyDescent="0.25">
      <c r="E1485" s="12"/>
    </row>
    <row r="1486" spans="5:5" ht="15" customHeight="1" x14ac:dyDescent="0.25">
      <c r="E1486" s="12"/>
    </row>
    <row r="1487" spans="5:5" ht="15" customHeight="1" x14ac:dyDescent="0.25">
      <c r="E1487" s="12"/>
    </row>
    <row r="1488" spans="5:5" ht="15" customHeight="1" x14ac:dyDescent="0.25">
      <c r="E1488" s="12"/>
    </row>
    <row r="1489" spans="5:5" ht="15" customHeight="1" x14ac:dyDescent="0.25">
      <c r="E1489" s="12"/>
    </row>
    <row r="1490" spans="5:5" ht="15" customHeight="1" x14ac:dyDescent="0.25">
      <c r="E1490" s="12"/>
    </row>
    <row r="1491" spans="5:5" ht="15" customHeight="1" x14ac:dyDescent="0.25">
      <c r="E1491" s="12"/>
    </row>
    <row r="1492" spans="5:5" ht="15" customHeight="1" x14ac:dyDescent="0.25">
      <c r="E1492" s="12"/>
    </row>
    <row r="1493" spans="5:5" ht="15" customHeight="1" x14ac:dyDescent="0.25">
      <c r="E1493" s="12"/>
    </row>
    <row r="1494" spans="5:5" ht="15" customHeight="1" x14ac:dyDescent="0.25">
      <c r="E1494" s="12"/>
    </row>
    <row r="1495" spans="5:5" ht="15" customHeight="1" x14ac:dyDescent="0.25">
      <c r="E1495" s="12"/>
    </row>
    <row r="1496" spans="5:5" ht="15" customHeight="1" x14ac:dyDescent="0.25">
      <c r="E1496" s="12"/>
    </row>
    <row r="1497" spans="5:5" ht="15" customHeight="1" x14ac:dyDescent="0.25">
      <c r="E1497" s="12"/>
    </row>
    <row r="1498" spans="5:5" ht="15" customHeight="1" x14ac:dyDescent="0.25">
      <c r="E1498" s="12"/>
    </row>
    <row r="1499" spans="5:5" ht="15" customHeight="1" x14ac:dyDescent="0.25">
      <c r="E1499" s="12"/>
    </row>
    <row r="1500" spans="5:5" ht="15" customHeight="1" x14ac:dyDescent="0.25">
      <c r="E1500" s="12"/>
    </row>
    <row r="1501" spans="5:5" ht="15" customHeight="1" x14ac:dyDescent="0.25">
      <c r="E1501" s="12"/>
    </row>
    <row r="1502" spans="5:5" ht="15" customHeight="1" x14ac:dyDescent="0.25">
      <c r="E1502" s="12"/>
    </row>
    <row r="1503" spans="5:5" ht="15" customHeight="1" x14ac:dyDescent="0.25">
      <c r="E1503" s="12"/>
    </row>
    <row r="1504" spans="5:5" ht="15" customHeight="1" x14ac:dyDescent="0.25">
      <c r="E1504" s="12"/>
    </row>
    <row r="1505" spans="5:5" ht="15" customHeight="1" x14ac:dyDescent="0.25">
      <c r="E1505" s="12"/>
    </row>
    <row r="1506" spans="5:5" ht="15" customHeight="1" x14ac:dyDescent="0.25">
      <c r="E1506" s="12"/>
    </row>
    <row r="1507" spans="5:5" ht="15" customHeight="1" x14ac:dyDescent="0.25">
      <c r="E1507" s="12"/>
    </row>
    <row r="1508" spans="5:5" ht="15" customHeight="1" x14ac:dyDescent="0.25">
      <c r="E1508" s="12"/>
    </row>
    <row r="1509" spans="5:5" ht="15" customHeight="1" x14ac:dyDescent="0.25">
      <c r="E1509" s="12"/>
    </row>
    <row r="1510" spans="5:5" ht="15" customHeight="1" x14ac:dyDescent="0.25">
      <c r="E1510" s="12"/>
    </row>
    <row r="1511" spans="5:5" ht="15" customHeight="1" x14ac:dyDescent="0.25">
      <c r="E1511" s="12"/>
    </row>
    <row r="1512" spans="5:5" ht="15" customHeight="1" x14ac:dyDescent="0.25">
      <c r="E1512" s="12"/>
    </row>
    <row r="1513" spans="5:5" ht="15" customHeight="1" x14ac:dyDescent="0.25">
      <c r="E1513" s="12"/>
    </row>
    <row r="1514" spans="5:5" ht="15" customHeight="1" x14ac:dyDescent="0.25">
      <c r="E1514" s="12"/>
    </row>
    <row r="1515" spans="5:5" ht="15" customHeight="1" x14ac:dyDescent="0.25">
      <c r="E1515" s="12"/>
    </row>
    <row r="1516" spans="5:5" ht="15" customHeight="1" x14ac:dyDescent="0.25">
      <c r="E1516" s="12"/>
    </row>
    <row r="1517" spans="5:5" ht="15" customHeight="1" x14ac:dyDescent="0.25">
      <c r="E1517" s="12"/>
    </row>
    <row r="1518" spans="5:5" ht="15" customHeight="1" x14ac:dyDescent="0.25">
      <c r="E1518" s="12"/>
    </row>
    <row r="1519" spans="5:5" ht="15" customHeight="1" x14ac:dyDescent="0.25">
      <c r="E1519" s="12"/>
    </row>
    <row r="1520" spans="5:5" ht="15" customHeight="1" x14ac:dyDescent="0.25">
      <c r="E1520" s="12"/>
    </row>
    <row r="1521" spans="5:5" ht="15" customHeight="1" x14ac:dyDescent="0.25">
      <c r="E1521" s="12"/>
    </row>
    <row r="1522" spans="5:5" ht="15" customHeight="1" x14ac:dyDescent="0.25">
      <c r="E1522" s="12"/>
    </row>
    <row r="1523" spans="5:5" ht="15" customHeight="1" x14ac:dyDescent="0.25">
      <c r="E1523" s="12"/>
    </row>
    <row r="1524" spans="5:5" ht="15" customHeight="1" x14ac:dyDescent="0.25">
      <c r="E1524" s="12"/>
    </row>
    <row r="1525" spans="5:5" ht="15" customHeight="1" x14ac:dyDescent="0.25">
      <c r="E1525" s="12"/>
    </row>
    <row r="1526" spans="5:5" ht="15" customHeight="1" x14ac:dyDescent="0.25">
      <c r="E1526" s="12"/>
    </row>
    <row r="1527" spans="5:5" ht="15" customHeight="1" x14ac:dyDescent="0.25">
      <c r="E1527" s="12"/>
    </row>
    <row r="1528" spans="5:5" ht="15" customHeight="1" x14ac:dyDescent="0.25">
      <c r="E1528" s="12"/>
    </row>
    <row r="1529" spans="5:5" ht="15" customHeight="1" x14ac:dyDescent="0.25">
      <c r="E1529" s="12"/>
    </row>
    <row r="1530" spans="5:5" ht="15" customHeight="1" x14ac:dyDescent="0.25">
      <c r="E1530" s="12"/>
    </row>
    <row r="1531" spans="5:5" ht="15" customHeight="1" x14ac:dyDescent="0.25">
      <c r="E1531" s="12"/>
    </row>
    <row r="1532" spans="5:5" ht="15" customHeight="1" x14ac:dyDescent="0.25">
      <c r="E1532" s="12"/>
    </row>
    <row r="1533" spans="5:5" ht="15" customHeight="1" x14ac:dyDescent="0.25">
      <c r="E1533" s="12"/>
    </row>
    <row r="1534" spans="5:5" ht="15" customHeight="1" x14ac:dyDescent="0.25">
      <c r="E1534" s="12"/>
    </row>
    <row r="1535" spans="5:5" ht="15" customHeight="1" x14ac:dyDescent="0.25">
      <c r="E1535" s="12"/>
    </row>
    <row r="1536" spans="5:5" ht="15" customHeight="1" x14ac:dyDescent="0.25">
      <c r="E1536" s="12"/>
    </row>
    <row r="1537" spans="5:5" ht="15" customHeight="1" x14ac:dyDescent="0.25">
      <c r="E1537" s="12"/>
    </row>
    <row r="1538" spans="5:5" ht="15" customHeight="1" x14ac:dyDescent="0.25">
      <c r="E1538" s="12"/>
    </row>
    <row r="1539" spans="5:5" ht="15" customHeight="1" x14ac:dyDescent="0.25">
      <c r="E1539" s="12"/>
    </row>
    <row r="1540" spans="5:5" ht="15" customHeight="1" x14ac:dyDescent="0.25">
      <c r="E1540" s="12"/>
    </row>
    <row r="1541" spans="5:5" ht="15" customHeight="1" x14ac:dyDescent="0.25">
      <c r="E1541" s="12"/>
    </row>
    <row r="1542" spans="5:5" ht="15" customHeight="1" x14ac:dyDescent="0.25">
      <c r="E1542" s="12"/>
    </row>
    <row r="1543" spans="5:5" ht="15" customHeight="1" x14ac:dyDescent="0.25">
      <c r="E1543" s="12"/>
    </row>
    <row r="1544" spans="5:5" ht="15" customHeight="1" x14ac:dyDescent="0.25">
      <c r="E1544" s="12"/>
    </row>
    <row r="1545" spans="5:5" ht="15" customHeight="1" x14ac:dyDescent="0.25">
      <c r="E1545" s="12"/>
    </row>
    <row r="1546" spans="5:5" ht="15" customHeight="1" x14ac:dyDescent="0.25">
      <c r="E1546" s="12"/>
    </row>
    <row r="1547" spans="5:5" ht="15" customHeight="1" x14ac:dyDescent="0.25">
      <c r="E1547" s="12"/>
    </row>
    <row r="1548" spans="5:5" ht="15" customHeight="1" x14ac:dyDescent="0.25">
      <c r="E1548" s="12"/>
    </row>
    <row r="1549" spans="5:5" ht="15" customHeight="1" x14ac:dyDescent="0.25">
      <c r="E1549" s="12"/>
    </row>
    <row r="1550" spans="5:5" ht="15" customHeight="1" x14ac:dyDescent="0.25">
      <c r="E1550" s="12"/>
    </row>
    <row r="1551" spans="5:5" ht="15" customHeight="1" x14ac:dyDescent="0.25">
      <c r="E1551" s="12"/>
    </row>
    <row r="1552" spans="5:5" ht="15" customHeight="1" x14ac:dyDescent="0.25">
      <c r="E1552" s="12"/>
    </row>
    <row r="1553" spans="5:5" ht="15" customHeight="1" x14ac:dyDescent="0.25">
      <c r="E1553" s="12"/>
    </row>
    <row r="1554" spans="5:5" ht="15" customHeight="1" x14ac:dyDescent="0.25">
      <c r="E1554" s="12"/>
    </row>
    <row r="1555" spans="5:5" ht="15" customHeight="1" x14ac:dyDescent="0.25">
      <c r="E1555" s="12"/>
    </row>
    <row r="1556" spans="5:5" ht="15" customHeight="1" x14ac:dyDescent="0.25">
      <c r="E1556" s="12"/>
    </row>
    <row r="1557" spans="5:5" ht="15" customHeight="1" x14ac:dyDescent="0.25">
      <c r="E1557" s="12"/>
    </row>
    <row r="1558" spans="5:5" ht="15" customHeight="1" x14ac:dyDescent="0.25">
      <c r="E1558" s="12"/>
    </row>
    <row r="1559" spans="5:5" ht="15" customHeight="1" x14ac:dyDescent="0.25">
      <c r="E1559" s="12"/>
    </row>
    <row r="1560" spans="5:5" ht="15" customHeight="1" x14ac:dyDescent="0.25">
      <c r="E1560" s="12"/>
    </row>
    <row r="1561" spans="5:5" ht="15" customHeight="1" x14ac:dyDescent="0.25">
      <c r="E1561" s="12"/>
    </row>
    <row r="1562" spans="5:5" ht="15" customHeight="1" x14ac:dyDescent="0.25">
      <c r="E1562" s="12"/>
    </row>
    <row r="1563" spans="5:5" ht="15" customHeight="1" x14ac:dyDescent="0.25">
      <c r="E1563" s="12"/>
    </row>
    <row r="1564" spans="5:5" ht="15" customHeight="1" x14ac:dyDescent="0.25">
      <c r="E1564" s="12"/>
    </row>
    <row r="1565" spans="5:5" ht="15" customHeight="1" x14ac:dyDescent="0.25">
      <c r="E1565" s="12"/>
    </row>
    <row r="1566" spans="5:5" ht="15" customHeight="1" x14ac:dyDescent="0.25">
      <c r="E1566" s="12"/>
    </row>
    <row r="1567" spans="5:5" ht="15" customHeight="1" x14ac:dyDescent="0.25">
      <c r="E1567" s="12"/>
    </row>
    <row r="1568" spans="5:5" ht="15" customHeight="1" x14ac:dyDescent="0.25">
      <c r="E1568" s="12"/>
    </row>
    <row r="1569" spans="5:5" ht="15" customHeight="1" x14ac:dyDescent="0.25">
      <c r="E1569" s="12"/>
    </row>
    <row r="1570" spans="5:5" ht="15" customHeight="1" x14ac:dyDescent="0.25">
      <c r="E1570" s="12"/>
    </row>
    <row r="1571" spans="5:5" ht="15" customHeight="1" x14ac:dyDescent="0.25">
      <c r="E1571" s="12"/>
    </row>
    <row r="1572" spans="5:5" ht="15" customHeight="1" x14ac:dyDescent="0.25">
      <c r="E1572" s="12"/>
    </row>
    <row r="1573" spans="5:5" ht="15" customHeight="1" x14ac:dyDescent="0.25">
      <c r="E1573" s="12"/>
    </row>
    <row r="1574" spans="5:5" ht="15" customHeight="1" x14ac:dyDescent="0.25">
      <c r="E1574" s="12"/>
    </row>
    <row r="1575" spans="5:5" ht="15" customHeight="1" x14ac:dyDescent="0.25">
      <c r="E1575" s="12"/>
    </row>
    <row r="1576" spans="5:5" ht="15" customHeight="1" x14ac:dyDescent="0.25">
      <c r="E1576" s="12"/>
    </row>
    <row r="1577" spans="5:5" ht="15" customHeight="1" x14ac:dyDescent="0.25">
      <c r="E1577" s="12"/>
    </row>
    <row r="1578" spans="5:5" ht="15" customHeight="1" x14ac:dyDescent="0.25">
      <c r="E1578" s="12"/>
    </row>
    <row r="1579" spans="5:5" ht="15" customHeight="1" x14ac:dyDescent="0.25">
      <c r="E1579" s="12"/>
    </row>
    <row r="1580" spans="5:5" ht="15" customHeight="1" x14ac:dyDescent="0.25">
      <c r="E1580" s="12"/>
    </row>
    <row r="1581" spans="5:5" ht="15" customHeight="1" x14ac:dyDescent="0.25">
      <c r="E1581" s="12"/>
    </row>
    <row r="1582" spans="5:5" ht="15" customHeight="1" x14ac:dyDescent="0.25">
      <c r="E1582" s="12"/>
    </row>
    <row r="1583" spans="5:5" ht="15" customHeight="1" x14ac:dyDescent="0.25">
      <c r="E1583" s="12"/>
    </row>
    <row r="1584" spans="5:5" ht="15" customHeight="1" x14ac:dyDescent="0.25">
      <c r="E1584" s="12"/>
    </row>
    <row r="1585" spans="5:5" ht="15" customHeight="1" x14ac:dyDescent="0.25">
      <c r="E1585" s="12"/>
    </row>
    <row r="1586" spans="5:5" ht="15" customHeight="1" x14ac:dyDescent="0.25">
      <c r="E1586" s="12"/>
    </row>
    <row r="1587" spans="5:5" ht="15" customHeight="1" x14ac:dyDescent="0.25">
      <c r="E1587" s="12"/>
    </row>
    <row r="1588" spans="5:5" ht="15" customHeight="1" x14ac:dyDescent="0.25">
      <c r="E1588" s="12"/>
    </row>
    <row r="1589" spans="5:5" ht="15" customHeight="1" x14ac:dyDescent="0.25">
      <c r="E1589" s="12"/>
    </row>
    <row r="1590" spans="5:5" ht="15" customHeight="1" x14ac:dyDescent="0.25">
      <c r="E1590" s="12"/>
    </row>
    <row r="1591" spans="5:5" ht="15" customHeight="1" x14ac:dyDescent="0.25">
      <c r="E1591" s="12"/>
    </row>
    <row r="1592" spans="5:5" ht="15" customHeight="1" x14ac:dyDescent="0.25">
      <c r="E1592" s="12"/>
    </row>
    <row r="1593" spans="5:5" ht="15" customHeight="1" x14ac:dyDescent="0.25">
      <c r="E1593" s="12"/>
    </row>
    <row r="1594" spans="5:5" ht="15" customHeight="1" x14ac:dyDescent="0.25">
      <c r="E1594" s="12"/>
    </row>
    <row r="1595" spans="5:5" ht="15" customHeight="1" x14ac:dyDescent="0.25">
      <c r="E1595" s="12"/>
    </row>
    <row r="1596" spans="5:5" ht="15" customHeight="1" x14ac:dyDescent="0.25">
      <c r="E1596" s="12"/>
    </row>
    <row r="1597" spans="5:5" ht="15" customHeight="1" x14ac:dyDescent="0.25">
      <c r="E1597" s="12"/>
    </row>
    <row r="1598" spans="5:5" ht="15" customHeight="1" x14ac:dyDescent="0.25">
      <c r="E1598" s="12"/>
    </row>
    <row r="1599" spans="5:5" ht="15" customHeight="1" x14ac:dyDescent="0.25">
      <c r="E1599" s="12"/>
    </row>
    <row r="1600" spans="5:5" ht="15" customHeight="1" x14ac:dyDescent="0.25">
      <c r="E1600" s="12"/>
    </row>
    <row r="1601" spans="5:5" ht="15" customHeight="1" x14ac:dyDescent="0.25">
      <c r="E1601" s="12"/>
    </row>
    <row r="1602" spans="5:5" ht="15" customHeight="1" x14ac:dyDescent="0.25">
      <c r="E1602" s="12"/>
    </row>
    <row r="1603" spans="5:5" ht="15" customHeight="1" x14ac:dyDescent="0.25">
      <c r="E1603" s="12"/>
    </row>
    <row r="1604" spans="5:5" ht="15" customHeight="1" x14ac:dyDescent="0.25">
      <c r="E1604" s="12"/>
    </row>
    <row r="1605" spans="5:5" ht="15" customHeight="1" x14ac:dyDescent="0.25">
      <c r="E1605" s="12"/>
    </row>
    <row r="1606" spans="5:5" ht="15" customHeight="1" x14ac:dyDescent="0.25">
      <c r="E1606" s="12"/>
    </row>
    <row r="1607" spans="5:5" ht="15" customHeight="1" x14ac:dyDescent="0.25">
      <c r="E1607" s="12"/>
    </row>
    <row r="1608" spans="5:5" ht="15" customHeight="1" x14ac:dyDescent="0.25">
      <c r="E1608" s="12"/>
    </row>
    <row r="1609" spans="5:5" ht="15" customHeight="1" x14ac:dyDescent="0.25">
      <c r="E1609" s="12"/>
    </row>
    <row r="1610" spans="5:5" ht="15" customHeight="1" x14ac:dyDescent="0.25">
      <c r="E1610" s="12"/>
    </row>
    <row r="1611" spans="5:5" ht="15" customHeight="1" x14ac:dyDescent="0.25">
      <c r="E1611" s="12"/>
    </row>
    <row r="1612" spans="5:5" ht="15" customHeight="1" x14ac:dyDescent="0.25">
      <c r="E1612" s="12"/>
    </row>
    <row r="1613" spans="5:5" ht="15" customHeight="1" x14ac:dyDescent="0.25">
      <c r="E1613" s="12"/>
    </row>
    <row r="1614" spans="5:5" ht="15" customHeight="1" x14ac:dyDescent="0.25">
      <c r="E1614" s="12"/>
    </row>
    <row r="1615" spans="5:5" ht="15" customHeight="1" x14ac:dyDescent="0.25">
      <c r="E1615" s="12"/>
    </row>
    <row r="1616" spans="5:5" ht="15" customHeight="1" x14ac:dyDescent="0.25">
      <c r="E1616" s="12"/>
    </row>
    <row r="1617" spans="5:5" ht="15" customHeight="1" x14ac:dyDescent="0.25">
      <c r="E1617" s="12"/>
    </row>
    <row r="1618" spans="5:5" ht="15" customHeight="1" x14ac:dyDescent="0.25">
      <c r="E1618" s="12"/>
    </row>
    <row r="1619" spans="5:5" ht="15" customHeight="1" x14ac:dyDescent="0.25">
      <c r="E1619" s="12"/>
    </row>
    <row r="1620" spans="5:5" ht="15" customHeight="1" x14ac:dyDescent="0.25">
      <c r="E1620" s="12"/>
    </row>
    <row r="1621" spans="5:5" ht="15" customHeight="1" x14ac:dyDescent="0.25">
      <c r="E1621" s="12"/>
    </row>
    <row r="1622" spans="5:5" ht="15" customHeight="1" x14ac:dyDescent="0.25">
      <c r="E1622" s="12"/>
    </row>
    <row r="1623" spans="5:5" ht="15" customHeight="1" x14ac:dyDescent="0.25">
      <c r="E1623" s="12"/>
    </row>
    <row r="1624" spans="5:5" ht="15" customHeight="1" x14ac:dyDescent="0.25">
      <c r="E1624" s="12"/>
    </row>
    <row r="1625" spans="5:5" ht="15" customHeight="1" x14ac:dyDescent="0.25">
      <c r="E1625" s="12"/>
    </row>
    <row r="1626" spans="5:5" ht="15" customHeight="1" x14ac:dyDescent="0.25">
      <c r="E1626" s="12"/>
    </row>
    <row r="1627" spans="5:5" ht="15" customHeight="1" x14ac:dyDescent="0.25">
      <c r="E1627" s="12"/>
    </row>
    <row r="1628" spans="5:5" ht="15" customHeight="1" x14ac:dyDescent="0.25">
      <c r="E1628" s="12"/>
    </row>
    <row r="1629" spans="5:5" ht="15" customHeight="1" x14ac:dyDescent="0.25">
      <c r="E1629" s="12"/>
    </row>
    <row r="1630" spans="5:5" ht="15" customHeight="1" x14ac:dyDescent="0.25">
      <c r="E1630" s="12"/>
    </row>
    <row r="1631" spans="5:5" ht="15" customHeight="1" x14ac:dyDescent="0.25">
      <c r="E1631" s="12"/>
    </row>
    <row r="1632" spans="5:5" ht="15" customHeight="1" x14ac:dyDescent="0.25">
      <c r="E1632" s="12"/>
    </row>
    <row r="1633" spans="5:5" ht="15" customHeight="1" x14ac:dyDescent="0.25">
      <c r="E1633" s="12"/>
    </row>
    <row r="1634" spans="5:5" ht="15" customHeight="1" x14ac:dyDescent="0.25">
      <c r="E1634" s="12"/>
    </row>
    <row r="1635" spans="5:5" ht="15" customHeight="1" x14ac:dyDescent="0.25">
      <c r="E1635" s="12"/>
    </row>
    <row r="1636" spans="5:5" ht="15" customHeight="1" x14ac:dyDescent="0.25">
      <c r="E1636" s="12"/>
    </row>
    <row r="1637" spans="5:5" ht="15" customHeight="1" x14ac:dyDescent="0.25">
      <c r="E1637" s="12"/>
    </row>
    <row r="1638" spans="5:5" ht="15" customHeight="1" x14ac:dyDescent="0.25">
      <c r="E1638" s="12"/>
    </row>
    <row r="1639" spans="5:5" ht="15" customHeight="1" x14ac:dyDescent="0.25">
      <c r="E1639" s="12"/>
    </row>
    <row r="1640" spans="5:5" ht="15" customHeight="1" x14ac:dyDescent="0.25">
      <c r="E1640" s="12"/>
    </row>
    <row r="1641" spans="5:5" ht="15" customHeight="1" x14ac:dyDescent="0.25">
      <c r="E1641" s="12"/>
    </row>
    <row r="1642" spans="5:5" ht="15" customHeight="1" x14ac:dyDescent="0.25">
      <c r="E1642" s="12"/>
    </row>
    <row r="1643" spans="5:5" ht="15" customHeight="1" x14ac:dyDescent="0.25">
      <c r="E1643" s="12"/>
    </row>
    <row r="1644" spans="5:5" ht="15" customHeight="1" x14ac:dyDescent="0.25">
      <c r="E1644" s="12"/>
    </row>
    <row r="1645" spans="5:5" ht="15" customHeight="1" x14ac:dyDescent="0.25">
      <c r="E1645" s="12"/>
    </row>
    <row r="1646" spans="5:5" ht="15" customHeight="1" x14ac:dyDescent="0.25">
      <c r="E1646" s="12"/>
    </row>
    <row r="1647" spans="5:5" ht="15" customHeight="1" x14ac:dyDescent="0.25">
      <c r="E1647" s="12"/>
    </row>
    <row r="1648" spans="5:5" ht="15" customHeight="1" x14ac:dyDescent="0.25">
      <c r="E1648" s="12"/>
    </row>
    <row r="1649" spans="5:5" ht="15" customHeight="1" x14ac:dyDescent="0.25">
      <c r="E1649" s="12"/>
    </row>
    <row r="1650" spans="5:5" ht="15" customHeight="1" x14ac:dyDescent="0.25">
      <c r="E1650" s="12"/>
    </row>
    <row r="1651" spans="5:5" ht="15" customHeight="1" x14ac:dyDescent="0.25">
      <c r="E1651" s="12"/>
    </row>
    <row r="1652" spans="5:5" ht="15" customHeight="1" x14ac:dyDescent="0.25">
      <c r="E1652" s="12"/>
    </row>
    <row r="1653" spans="5:5" ht="15" customHeight="1" x14ac:dyDescent="0.25">
      <c r="E1653" s="12"/>
    </row>
    <row r="1654" spans="5:5" ht="15" customHeight="1" x14ac:dyDescent="0.25">
      <c r="E1654" s="12"/>
    </row>
    <row r="1655" spans="5:5" ht="15" customHeight="1" x14ac:dyDescent="0.25">
      <c r="E1655" s="12"/>
    </row>
    <row r="1656" spans="5:5" ht="15" customHeight="1" x14ac:dyDescent="0.25">
      <c r="E1656" s="12"/>
    </row>
    <row r="1657" spans="5:5" ht="15" customHeight="1" x14ac:dyDescent="0.25">
      <c r="E1657" s="12"/>
    </row>
    <row r="1658" spans="5:5" ht="15" customHeight="1" x14ac:dyDescent="0.25">
      <c r="E1658" s="12"/>
    </row>
    <row r="1659" spans="5:5" ht="15" customHeight="1" x14ac:dyDescent="0.25">
      <c r="E1659" s="12"/>
    </row>
    <row r="1660" spans="5:5" ht="15" customHeight="1" x14ac:dyDescent="0.25">
      <c r="E1660" s="12"/>
    </row>
    <row r="1661" spans="5:5" ht="15" customHeight="1" x14ac:dyDescent="0.25">
      <c r="E1661" s="12"/>
    </row>
    <row r="1662" spans="5:5" ht="15" customHeight="1" x14ac:dyDescent="0.25">
      <c r="E1662" s="12"/>
    </row>
    <row r="1663" spans="5:5" ht="15" customHeight="1" x14ac:dyDescent="0.25">
      <c r="E1663" s="12"/>
    </row>
    <row r="1664" spans="5:5" ht="15" customHeight="1" x14ac:dyDescent="0.25">
      <c r="E1664" s="12"/>
    </row>
    <row r="1665" spans="5:5" ht="15" customHeight="1" x14ac:dyDescent="0.25">
      <c r="E1665" s="12"/>
    </row>
    <row r="1666" spans="5:5" ht="15" customHeight="1" x14ac:dyDescent="0.25">
      <c r="E1666" s="12"/>
    </row>
    <row r="1667" spans="5:5" ht="15" customHeight="1" x14ac:dyDescent="0.25">
      <c r="E1667" s="12"/>
    </row>
    <row r="1668" spans="5:5" ht="15" customHeight="1" x14ac:dyDescent="0.25">
      <c r="E1668" s="12"/>
    </row>
    <row r="1669" spans="5:5" ht="15" customHeight="1" x14ac:dyDescent="0.25">
      <c r="E1669" s="12"/>
    </row>
    <row r="1670" spans="5:5" ht="15" customHeight="1" x14ac:dyDescent="0.25">
      <c r="E1670" s="12"/>
    </row>
    <row r="1671" spans="5:5" ht="15" customHeight="1" x14ac:dyDescent="0.25">
      <c r="E1671" s="12"/>
    </row>
    <row r="1672" spans="5:5" ht="15" customHeight="1" x14ac:dyDescent="0.25">
      <c r="E1672" s="12"/>
    </row>
    <row r="1673" spans="5:5" ht="15" customHeight="1" x14ac:dyDescent="0.25">
      <c r="E1673" s="12"/>
    </row>
    <row r="1674" spans="5:5" ht="15" customHeight="1" x14ac:dyDescent="0.25">
      <c r="E1674" s="12"/>
    </row>
    <row r="1675" spans="5:5" ht="15" customHeight="1" x14ac:dyDescent="0.25">
      <c r="E1675" s="12"/>
    </row>
    <row r="1676" spans="5:5" ht="15" customHeight="1" x14ac:dyDescent="0.25">
      <c r="E1676" s="12"/>
    </row>
    <row r="1677" spans="5:5" ht="15" customHeight="1" x14ac:dyDescent="0.25">
      <c r="E1677" s="12"/>
    </row>
    <row r="1678" spans="5:5" ht="15" customHeight="1" x14ac:dyDescent="0.25">
      <c r="E1678" s="12"/>
    </row>
    <row r="1679" spans="5:5" ht="15" customHeight="1" x14ac:dyDescent="0.25">
      <c r="E1679" s="12"/>
    </row>
    <row r="1680" spans="5:5" ht="15" customHeight="1" x14ac:dyDescent="0.25">
      <c r="E1680" s="12"/>
    </row>
    <row r="1681" spans="5:5" ht="15" customHeight="1" x14ac:dyDescent="0.25">
      <c r="E1681" s="12"/>
    </row>
    <row r="1682" spans="5:5" ht="15" customHeight="1" x14ac:dyDescent="0.25">
      <c r="E1682" s="12"/>
    </row>
    <row r="1683" spans="5:5" ht="15" customHeight="1" x14ac:dyDescent="0.25">
      <c r="E1683" s="12"/>
    </row>
    <row r="1684" spans="5:5" ht="15" customHeight="1" x14ac:dyDescent="0.25">
      <c r="E1684" s="12"/>
    </row>
    <row r="1685" spans="5:5" ht="15" customHeight="1" x14ac:dyDescent="0.25">
      <c r="E1685" s="12"/>
    </row>
    <row r="1686" spans="5:5" ht="15" customHeight="1" x14ac:dyDescent="0.25">
      <c r="E1686" s="12"/>
    </row>
    <row r="1687" spans="5:5" ht="15" customHeight="1" x14ac:dyDescent="0.25">
      <c r="E1687" s="12"/>
    </row>
    <row r="1688" spans="5:5" ht="15" customHeight="1" x14ac:dyDescent="0.25">
      <c r="E1688" s="12"/>
    </row>
    <row r="1689" spans="5:5" ht="15" customHeight="1" x14ac:dyDescent="0.25">
      <c r="E1689" s="12"/>
    </row>
    <row r="1690" spans="5:5" ht="15" customHeight="1" x14ac:dyDescent="0.25">
      <c r="E1690" s="12"/>
    </row>
    <row r="1691" spans="5:5" ht="15" customHeight="1" x14ac:dyDescent="0.25">
      <c r="E1691" s="12"/>
    </row>
    <row r="1692" spans="5:5" ht="15" customHeight="1" x14ac:dyDescent="0.25">
      <c r="E1692" s="12"/>
    </row>
    <row r="1693" spans="5:5" ht="15" customHeight="1" x14ac:dyDescent="0.25">
      <c r="E1693" s="12"/>
    </row>
    <row r="1694" spans="5:5" ht="15" customHeight="1" x14ac:dyDescent="0.25">
      <c r="E1694" s="12"/>
    </row>
    <row r="1695" spans="5:5" ht="15" customHeight="1" x14ac:dyDescent="0.25">
      <c r="E1695" s="12"/>
    </row>
    <row r="1696" spans="5:5" ht="15" customHeight="1" x14ac:dyDescent="0.25">
      <c r="E1696" s="12"/>
    </row>
    <row r="1697" spans="5:5" ht="15" customHeight="1" x14ac:dyDescent="0.25">
      <c r="E1697" s="12"/>
    </row>
    <row r="1698" spans="5:5" ht="15" customHeight="1" x14ac:dyDescent="0.25">
      <c r="E1698" s="12"/>
    </row>
    <row r="1699" spans="5:5" ht="15" customHeight="1" x14ac:dyDescent="0.25">
      <c r="E1699" s="12"/>
    </row>
    <row r="1700" spans="5:5" ht="15" customHeight="1" x14ac:dyDescent="0.25">
      <c r="E1700" s="12"/>
    </row>
    <row r="1701" spans="5:5" ht="15" customHeight="1" x14ac:dyDescent="0.25">
      <c r="E1701" s="12"/>
    </row>
    <row r="1702" spans="5:5" ht="15" customHeight="1" x14ac:dyDescent="0.25">
      <c r="E1702" s="12"/>
    </row>
    <row r="1703" spans="5:5" ht="15" customHeight="1" x14ac:dyDescent="0.25">
      <c r="E1703" s="12"/>
    </row>
    <row r="1704" spans="5:5" ht="15" customHeight="1" x14ac:dyDescent="0.25">
      <c r="E1704" s="12"/>
    </row>
    <row r="1705" spans="5:5" ht="15" customHeight="1" x14ac:dyDescent="0.25">
      <c r="E1705" s="12"/>
    </row>
    <row r="1706" spans="5:5" ht="15" customHeight="1" x14ac:dyDescent="0.25">
      <c r="E1706" s="12"/>
    </row>
    <row r="1707" spans="5:5" ht="15" customHeight="1" x14ac:dyDescent="0.25">
      <c r="E1707" s="12"/>
    </row>
    <row r="1708" spans="5:5" ht="15" customHeight="1" x14ac:dyDescent="0.25">
      <c r="E1708" s="12"/>
    </row>
    <row r="1709" spans="5:5" ht="15" customHeight="1" x14ac:dyDescent="0.25">
      <c r="E1709" s="12"/>
    </row>
    <row r="1710" spans="5:5" ht="15" customHeight="1" x14ac:dyDescent="0.25">
      <c r="E1710" s="12"/>
    </row>
    <row r="1711" spans="5:5" ht="15" customHeight="1" x14ac:dyDescent="0.25">
      <c r="E1711" s="12"/>
    </row>
    <row r="1712" spans="5:5" ht="15" customHeight="1" x14ac:dyDescent="0.25">
      <c r="E1712" s="12"/>
    </row>
    <row r="1713" spans="5:5" ht="15" customHeight="1" x14ac:dyDescent="0.25">
      <c r="E1713" s="12"/>
    </row>
    <row r="1714" spans="5:5" ht="15" customHeight="1" x14ac:dyDescent="0.25">
      <c r="E1714" s="12"/>
    </row>
    <row r="1715" spans="5:5" ht="15" customHeight="1" x14ac:dyDescent="0.25">
      <c r="E1715" s="12"/>
    </row>
    <row r="1716" spans="5:5" ht="15" customHeight="1" x14ac:dyDescent="0.25">
      <c r="E1716" s="12"/>
    </row>
    <row r="1717" spans="5:5" ht="15" customHeight="1" x14ac:dyDescent="0.25">
      <c r="E1717" s="12"/>
    </row>
    <row r="1718" spans="5:5" ht="15" customHeight="1" x14ac:dyDescent="0.25">
      <c r="E1718" s="12"/>
    </row>
    <row r="1719" spans="5:5" ht="15" customHeight="1" x14ac:dyDescent="0.25">
      <c r="E1719" s="12"/>
    </row>
    <row r="1720" spans="5:5" ht="15" customHeight="1" x14ac:dyDescent="0.25">
      <c r="E1720" s="12"/>
    </row>
    <row r="1721" spans="5:5" ht="15" customHeight="1" x14ac:dyDescent="0.25">
      <c r="E1721" s="12"/>
    </row>
    <row r="1722" spans="5:5" ht="15" customHeight="1" x14ac:dyDescent="0.25">
      <c r="E1722" s="12"/>
    </row>
    <row r="1723" spans="5:5" ht="15" customHeight="1" x14ac:dyDescent="0.25">
      <c r="E1723" s="12"/>
    </row>
    <row r="1724" spans="5:5" ht="15" customHeight="1" x14ac:dyDescent="0.25">
      <c r="E1724" s="12"/>
    </row>
    <row r="1725" spans="5:5" ht="15" customHeight="1" x14ac:dyDescent="0.25">
      <c r="E1725" s="12"/>
    </row>
    <row r="1726" spans="5:5" ht="15" customHeight="1" x14ac:dyDescent="0.25">
      <c r="E1726" s="12"/>
    </row>
    <row r="1727" spans="5:5" ht="15" customHeight="1" x14ac:dyDescent="0.25">
      <c r="E1727" s="12"/>
    </row>
    <row r="1728" spans="5:5" ht="15" customHeight="1" x14ac:dyDescent="0.25">
      <c r="E1728" s="12"/>
    </row>
    <row r="1729" spans="5:5" ht="15" customHeight="1" x14ac:dyDescent="0.25">
      <c r="E1729" s="12"/>
    </row>
    <row r="1730" spans="5:5" ht="15" customHeight="1" x14ac:dyDescent="0.25">
      <c r="E1730" s="12"/>
    </row>
    <row r="1731" spans="5:5" ht="15" customHeight="1" x14ac:dyDescent="0.25">
      <c r="E1731" s="12"/>
    </row>
    <row r="1732" spans="5:5" ht="15" customHeight="1" x14ac:dyDescent="0.25">
      <c r="E1732" s="12"/>
    </row>
    <row r="1733" spans="5:5" ht="15" customHeight="1" x14ac:dyDescent="0.25">
      <c r="E1733" s="12"/>
    </row>
    <row r="1734" spans="5:5" ht="15" customHeight="1" x14ac:dyDescent="0.25">
      <c r="E1734" s="12"/>
    </row>
    <row r="1735" spans="5:5" ht="15" customHeight="1" x14ac:dyDescent="0.25">
      <c r="E1735" s="12"/>
    </row>
    <row r="1736" spans="5:5" ht="15" customHeight="1" x14ac:dyDescent="0.25">
      <c r="E1736" s="12"/>
    </row>
    <row r="1737" spans="5:5" ht="15" customHeight="1" x14ac:dyDescent="0.25">
      <c r="E1737" s="12"/>
    </row>
    <row r="1738" spans="5:5" ht="15" customHeight="1" x14ac:dyDescent="0.25">
      <c r="E1738" s="12"/>
    </row>
    <row r="1739" spans="5:5" ht="15" customHeight="1" x14ac:dyDescent="0.25">
      <c r="E1739" s="12"/>
    </row>
    <row r="1740" spans="5:5" ht="15" customHeight="1" x14ac:dyDescent="0.25">
      <c r="E1740" s="12"/>
    </row>
    <row r="1741" spans="5:5" ht="15" customHeight="1" x14ac:dyDescent="0.25">
      <c r="E1741" s="12"/>
    </row>
    <row r="1742" spans="5:5" ht="15" customHeight="1" x14ac:dyDescent="0.25">
      <c r="E1742" s="12"/>
    </row>
    <row r="1743" spans="5:5" ht="15" customHeight="1" x14ac:dyDescent="0.25">
      <c r="E1743" s="12"/>
    </row>
    <row r="1744" spans="5:5" ht="15" customHeight="1" x14ac:dyDescent="0.25">
      <c r="E1744" s="12"/>
    </row>
    <row r="1745" spans="5:5" ht="15" customHeight="1" x14ac:dyDescent="0.25">
      <c r="E1745" s="12"/>
    </row>
    <row r="1746" spans="5:5" ht="15" customHeight="1" x14ac:dyDescent="0.25">
      <c r="E1746" s="12"/>
    </row>
    <row r="1747" spans="5:5" ht="15" customHeight="1" x14ac:dyDescent="0.25">
      <c r="E1747" s="12"/>
    </row>
    <row r="1748" spans="5:5" ht="15" customHeight="1" x14ac:dyDescent="0.25">
      <c r="E1748" s="12"/>
    </row>
    <row r="1749" spans="5:5" ht="15" customHeight="1" x14ac:dyDescent="0.25">
      <c r="E1749" s="12"/>
    </row>
    <row r="1750" spans="5:5" ht="15" customHeight="1" x14ac:dyDescent="0.25">
      <c r="E1750" s="12"/>
    </row>
    <row r="1751" spans="5:5" ht="15" customHeight="1" x14ac:dyDescent="0.25">
      <c r="E1751" s="12"/>
    </row>
    <row r="1752" spans="5:5" ht="15" customHeight="1" x14ac:dyDescent="0.25">
      <c r="E1752" s="12"/>
    </row>
    <row r="1753" spans="5:5" ht="15" customHeight="1" x14ac:dyDescent="0.25">
      <c r="E1753" s="12"/>
    </row>
    <row r="1754" spans="5:5" ht="15" customHeight="1" x14ac:dyDescent="0.25">
      <c r="E1754" s="12"/>
    </row>
    <row r="1755" spans="5:5" ht="15" customHeight="1" x14ac:dyDescent="0.25">
      <c r="E1755" s="12"/>
    </row>
    <row r="1756" spans="5:5" ht="15" customHeight="1" x14ac:dyDescent="0.25">
      <c r="E1756" s="12"/>
    </row>
    <row r="1757" spans="5:5" ht="15" customHeight="1" x14ac:dyDescent="0.25">
      <c r="E1757" s="12"/>
    </row>
    <row r="1758" spans="5:5" ht="15" customHeight="1" x14ac:dyDescent="0.25">
      <c r="E1758" s="12"/>
    </row>
    <row r="1759" spans="5:5" ht="15" customHeight="1" x14ac:dyDescent="0.25">
      <c r="E1759" s="12"/>
    </row>
    <row r="1760" spans="5:5" ht="15" customHeight="1" x14ac:dyDescent="0.25">
      <c r="E1760" s="12"/>
    </row>
    <row r="1761" spans="5:5" ht="15" customHeight="1" x14ac:dyDescent="0.25">
      <c r="E1761" s="12"/>
    </row>
    <row r="1762" spans="5:5" ht="15" customHeight="1" x14ac:dyDescent="0.25">
      <c r="E1762" s="12"/>
    </row>
    <row r="1763" spans="5:5" ht="15" customHeight="1" x14ac:dyDescent="0.25">
      <c r="E1763" s="12"/>
    </row>
    <row r="1764" spans="5:5" ht="15" customHeight="1" x14ac:dyDescent="0.25">
      <c r="E1764" s="12"/>
    </row>
    <row r="1765" spans="5:5" ht="15" customHeight="1" x14ac:dyDescent="0.25">
      <c r="E1765" s="12"/>
    </row>
    <row r="1766" spans="5:5" ht="15" customHeight="1" x14ac:dyDescent="0.25">
      <c r="E1766" s="12"/>
    </row>
    <row r="1767" spans="5:5" ht="15" customHeight="1" x14ac:dyDescent="0.25">
      <c r="E1767" s="12"/>
    </row>
    <row r="1768" spans="5:5" ht="15" customHeight="1" x14ac:dyDescent="0.25">
      <c r="E1768" s="12"/>
    </row>
    <row r="1769" spans="5:5" ht="15" customHeight="1" x14ac:dyDescent="0.25">
      <c r="E1769" s="12"/>
    </row>
    <row r="1770" spans="5:5" ht="15" customHeight="1" x14ac:dyDescent="0.25">
      <c r="E1770" s="12"/>
    </row>
    <row r="1771" spans="5:5" ht="15" customHeight="1" x14ac:dyDescent="0.25">
      <c r="E1771" s="12"/>
    </row>
    <row r="1772" spans="5:5" ht="15" customHeight="1" x14ac:dyDescent="0.25">
      <c r="E1772" s="12"/>
    </row>
    <row r="1773" spans="5:5" ht="15" customHeight="1" x14ac:dyDescent="0.25">
      <c r="E1773" s="12"/>
    </row>
    <row r="1774" spans="5:5" ht="15" customHeight="1" x14ac:dyDescent="0.25">
      <c r="E1774" s="12"/>
    </row>
    <row r="1775" spans="5:5" ht="15" customHeight="1" x14ac:dyDescent="0.25">
      <c r="E1775" s="12"/>
    </row>
    <row r="1776" spans="5:5" ht="15" customHeight="1" x14ac:dyDescent="0.25">
      <c r="E1776" s="12"/>
    </row>
    <row r="1777" spans="5:5" ht="15" customHeight="1" x14ac:dyDescent="0.25">
      <c r="E1777" s="12"/>
    </row>
    <row r="1778" spans="5:5" ht="15" customHeight="1" x14ac:dyDescent="0.25">
      <c r="E1778" s="12"/>
    </row>
    <row r="1779" spans="5:5" ht="15" customHeight="1" x14ac:dyDescent="0.25">
      <c r="E1779" s="12"/>
    </row>
    <row r="1780" spans="5:5" ht="15" customHeight="1" x14ac:dyDescent="0.25">
      <c r="E1780" s="12"/>
    </row>
    <row r="1781" spans="5:5" ht="15" customHeight="1" x14ac:dyDescent="0.25">
      <c r="E1781" s="12"/>
    </row>
    <row r="1782" spans="5:5" ht="15" customHeight="1" x14ac:dyDescent="0.25">
      <c r="E1782" s="12"/>
    </row>
    <row r="1783" spans="5:5" ht="15" customHeight="1" x14ac:dyDescent="0.25">
      <c r="E1783" s="12"/>
    </row>
    <row r="1784" spans="5:5" ht="15" customHeight="1" x14ac:dyDescent="0.25">
      <c r="E1784" s="12"/>
    </row>
    <row r="1785" spans="5:5" ht="15" customHeight="1" x14ac:dyDescent="0.25">
      <c r="E1785" s="12"/>
    </row>
    <row r="1786" spans="5:5" ht="15" customHeight="1" x14ac:dyDescent="0.25">
      <c r="E1786" s="12"/>
    </row>
    <row r="1787" spans="5:5" ht="15" customHeight="1" x14ac:dyDescent="0.25">
      <c r="E1787" s="12"/>
    </row>
    <row r="1788" spans="5:5" ht="15" customHeight="1" x14ac:dyDescent="0.25">
      <c r="E1788" s="12"/>
    </row>
    <row r="1789" spans="5:5" ht="15" customHeight="1" x14ac:dyDescent="0.25">
      <c r="E1789" s="12"/>
    </row>
    <row r="1790" spans="5:5" ht="15" customHeight="1" x14ac:dyDescent="0.25">
      <c r="E1790" s="12"/>
    </row>
    <row r="1791" spans="5:5" ht="15" customHeight="1" x14ac:dyDescent="0.25">
      <c r="E1791" s="12"/>
    </row>
    <row r="1792" spans="5:5" ht="15" customHeight="1" x14ac:dyDescent="0.25">
      <c r="E1792" s="12"/>
    </row>
    <row r="1793" spans="5:5" ht="15" customHeight="1" x14ac:dyDescent="0.25">
      <c r="E1793" s="12"/>
    </row>
    <row r="1794" spans="5:5" ht="15" customHeight="1" x14ac:dyDescent="0.25">
      <c r="E1794" s="12"/>
    </row>
    <row r="1795" spans="5:5" ht="15" customHeight="1" x14ac:dyDescent="0.25">
      <c r="E1795" s="12"/>
    </row>
    <row r="1796" spans="5:5" ht="15" customHeight="1" x14ac:dyDescent="0.25">
      <c r="E1796" s="12"/>
    </row>
    <row r="1797" spans="5:5" ht="15" customHeight="1" x14ac:dyDescent="0.25">
      <c r="E1797" s="12"/>
    </row>
    <row r="1798" spans="5:5" ht="15" customHeight="1" x14ac:dyDescent="0.25">
      <c r="E1798" s="12"/>
    </row>
    <row r="1799" spans="5:5" ht="15" customHeight="1" x14ac:dyDescent="0.25">
      <c r="E1799" s="12"/>
    </row>
    <row r="1800" spans="5:5" ht="15" customHeight="1" x14ac:dyDescent="0.25">
      <c r="E1800" s="12"/>
    </row>
    <row r="1801" spans="5:5" ht="15" customHeight="1" x14ac:dyDescent="0.25">
      <c r="E1801" s="12"/>
    </row>
    <row r="1802" spans="5:5" ht="15" customHeight="1" x14ac:dyDescent="0.25">
      <c r="E1802" s="12"/>
    </row>
    <row r="1803" spans="5:5" ht="15" customHeight="1" x14ac:dyDescent="0.25">
      <c r="E1803" s="12"/>
    </row>
    <row r="1804" spans="5:5" ht="15" customHeight="1" x14ac:dyDescent="0.25">
      <c r="E1804" s="12"/>
    </row>
    <row r="1805" spans="5:5" ht="15" customHeight="1" x14ac:dyDescent="0.25">
      <c r="E1805" s="12"/>
    </row>
    <row r="1806" spans="5:5" ht="15" customHeight="1" x14ac:dyDescent="0.25">
      <c r="E1806" s="12"/>
    </row>
    <row r="1807" spans="5:5" ht="15" customHeight="1" x14ac:dyDescent="0.25">
      <c r="E1807" s="12"/>
    </row>
    <row r="1808" spans="5:5" ht="15" customHeight="1" x14ac:dyDescent="0.25">
      <c r="E1808" s="12"/>
    </row>
    <row r="1809" spans="5:5" ht="15" customHeight="1" x14ac:dyDescent="0.25">
      <c r="E1809" s="12"/>
    </row>
    <row r="1810" spans="5:5" ht="15" customHeight="1" x14ac:dyDescent="0.25">
      <c r="E1810" s="12"/>
    </row>
    <row r="1811" spans="5:5" ht="15" customHeight="1" x14ac:dyDescent="0.25">
      <c r="E1811" s="12"/>
    </row>
    <row r="1812" spans="5:5" ht="15" customHeight="1" x14ac:dyDescent="0.25">
      <c r="E1812" s="12"/>
    </row>
    <row r="1813" spans="5:5" ht="15" customHeight="1" x14ac:dyDescent="0.25">
      <c r="E1813" s="12"/>
    </row>
    <row r="1814" spans="5:5" ht="15" customHeight="1" x14ac:dyDescent="0.25">
      <c r="E1814" s="12"/>
    </row>
    <row r="1815" spans="5:5" ht="15" customHeight="1" x14ac:dyDescent="0.25">
      <c r="E1815" s="12"/>
    </row>
    <row r="1816" spans="5:5" ht="15" customHeight="1" x14ac:dyDescent="0.25">
      <c r="E1816" s="12"/>
    </row>
    <row r="1817" spans="5:5" ht="15" customHeight="1" x14ac:dyDescent="0.25">
      <c r="E1817" s="12"/>
    </row>
    <row r="1818" spans="5:5" ht="15" customHeight="1" x14ac:dyDescent="0.25">
      <c r="E1818" s="12"/>
    </row>
    <row r="1819" spans="5:5" ht="15" customHeight="1" x14ac:dyDescent="0.25">
      <c r="E1819" s="12"/>
    </row>
    <row r="1820" spans="5:5" ht="15" customHeight="1" x14ac:dyDescent="0.25">
      <c r="E1820" s="12"/>
    </row>
    <row r="1821" spans="5:5" ht="15" customHeight="1" x14ac:dyDescent="0.25">
      <c r="E1821" s="12"/>
    </row>
    <row r="1822" spans="5:5" ht="15" customHeight="1" x14ac:dyDescent="0.25">
      <c r="E1822" s="12"/>
    </row>
    <row r="1823" spans="5:5" ht="15" customHeight="1" x14ac:dyDescent="0.25">
      <c r="E1823" s="12"/>
    </row>
    <row r="1824" spans="5:5" ht="15" customHeight="1" x14ac:dyDescent="0.25">
      <c r="E1824" s="12"/>
    </row>
    <row r="1825" spans="5:5" ht="15" customHeight="1" x14ac:dyDescent="0.25">
      <c r="E1825" s="12"/>
    </row>
    <row r="1826" spans="5:5" ht="15" customHeight="1" x14ac:dyDescent="0.25">
      <c r="E1826" s="12"/>
    </row>
    <row r="1827" spans="5:5" ht="15" customHeight="1" x14ac:dyDescent="0.25">
      <c r="E1827" s="12"/>
    </row>
    <row r="1828" spans="5:5" ht="15" customHeight="1" x14ac:dyDescent="0.25">
      <c r="E1828" s="12"/>
    </row>
    <row r="1829" spans="5:5" ht="15" customHeight="1" x14ac:dyDescent="0.25">
      <c r="E1829" s="12"/>
    </row>
    <row r="1830" spans="5:5" ht="15" customHeight="1" x14ac:dyDescent="0.25">
      <c r="E1830" s="12"/>
    </row>
    <row r="1831" spans="5:5" ht="15" customHeight="1" x14ac:dyDescent="0.25">
      <c r="E1831" s="12"/>
    </row>
    <row r="1832" spans="5:5" ht="15" customHeight="1" x14ac:dyDescent="0.25">
      <c r="E1832" s="12"/>
    </row>
    <row r="1833" spans="5:5" ht="15" customHeight="1" x14ac:dyDescent="0.25">
      <c r="E1833" s="12"/>
    </row>
    <row r="1834" spans="5:5" ht="15" customHeight="1" x14ac:dyDescent="0.25">
      <c r="E1834" s="12"/>
    </row>
    <row r="1835" spans="5:5" ht="15" customHeight="1" x14ac:dyDescent="0.25">
      <c r="E1835" s="12"/>
    </row>
    <row r="1836" spans="5:5" ht="15" customHeight="1" x14ac:dyDescent="0.25">
      <c r="E1836" s="12"/>
    </row>
    <row r="1837" spans="5:5" ht="15" customHeight="1" x14ac:dyDescent="0.25">
      <c r="E1837" s="12"/>
    </row>
    <row r="1838" spans="5:5" ht="15" customHeight="1" x14ac:dyDescent="0.25">
      <c r="E1838" s="12"/>
    </row>
    <row r="1839" spans="5:5" ht="15" customHeight="1" x14ac:dyDescent="0.25">
      <c r="E1839" s="12"/>
    </row>
    <row r="1840" spans="5:5" ht="15" customHeight="1" x14ac:dyDescent="0.25">
      <c r="E1840" s="12"/>
    </row>
    <row r="1841" spans="5:5" ht="15" customHeight="1" x14ac:dyDescent="0.25">
      <c r="E1841" s="12"/>
    </row>
    <row r="1842" spans="5:5" ht="15" customHeight="1" x14ac:dyDescent="0.25">
      <c r="E1842" s="12"/>
    </row>
    <row r="1843" spans="5:5" ht="15" customHeight="1" x14ac:dyDescent="0.25">
      <c r="E1843" s="12"/>
    </row>
    <row r="1844" spans="5:5" ht="15" customHeight="1" x14ac:dyDescent="0.25">
      <c r="E1844" s="12"/>
    </row>
    <row r="1845" spans="5:5" ht="15" customHeight="1" x14ac:dyDescent="0.25">
      <c r="E1845" s="12"/>
    </row>
    <row r="1846" spans="5:5" ht="15" customHeight="1" x14ac:dyDescent="0.25">
      <c r="E1846" s="12"/>
    </row>
    <row r="1847" spans="5:5" ht="15" customHeight="1" x14ac:dyDescent="0.25">
      <c r="E1847" s="12"/>
    </row>
    <row r="1848" spans="5:5" ht="15" customHeight="1" x14ac:dyDescent="0.25">
      <c r="E1848" s="12"/>
    </row>
    <row r="1849" spans="5:5" ht="15" customHeight="1" x14ac:dyDescent="0.25">
      <c r="E1849" s="12"/>
    </row>
    <row r="1850" spans="5:5" ht="15" customHeight="1" x14ac:dyDescent="0.25">
      <c r="E1850" s="12"/>
    </row>
    <row r="1851" spans="5:5" ht="15" customHeight="1" x14ac:dyDescent="0.25">
      <c r="E1851" s="12"/>
    </row>
    <row r="1852" spans="5:5" ht="15" customHeight="1" x14ac:dyDescent="0.25">
      <c r="E1852" s="12"/>
    </row>
    <row r="1853" spans="5:5" ht="15" customHeight="1" x14ac:dyDescent="0.25">
      <c r="E1853" s="12"/>
    </row>
    <row r="1854" spans="5:5" ht="15" customHeight="1" x14ac:dyDescent="0.25">
      <c r="E1854" s="12"/>
    </row>
    <row r="1855" spans="5:5" ht="15" customHeight="1" x14ac:dyDescent="0.25">
      <c r="E1855" s="12"/>
    </row>
    <row r="1856" spans="5:5" ht="15" customHeight="1" x14ac:dyDescent="0.25">
      <c r="E1856" s="12"/>
    </row>
    <row r="1857" spans="5:5" ht="15" customHeight="1" x14ac:dyDescent="0.25">
      <c r="E1857" s="12"/>
    </row>
    <row r="1858" spans="5:5" ht="15" customHeight="1" x14ac:dyDescent="0.25">
      <c r="E1858" s="12"/>
    </row>
    <row r="1859" spans="5:5" ht="15" customHeight="1" x14ac:dyDescent="0.25">
      <c r="E1859" s="12"/>
    </row>
    <row r="1860" spans="5:5" ht="15" customHeight="1" x14ac:dyDescent="0.25">
      <c r="E1860" s="12"/>
    </row>
    <row r="1861" spans="5:5" ht="15" customHeight="1" x14ac:dyDescent="0.25">
      <c r="E1861" s="12"/>
    </row>
    <row r="1862" spans="5:5" ht="15" customHeight="1" x14ac:dyDescent="0.25">
      <c r="E1862" s="12"/>
    </row>
    <row r="1863" spans="5:5" ht="15" customHeight="1" x14ac:dyDescent="0.25">
      <c r="E1863" s="12"/>
    </row>
    <row r="1864" spans="5:5" ht="15" customHeight="1" x14ac:dyDescent="0.25">
      <c r="E1864" s="12"/>
    </row>
    <row r="1865" spans="5:5" ht="15" customHeight="1" x14ac:dyDescent="0.25">
      <c r="E1865" s="12"/>
    </row>
    <row r="1866" spans="5:5" ht="15" customHeight="1" x14ac:dyDescent="0.25">
      <c r="E1866" s="12"/>
    </row>
    <row r="1867" spans="5:5" ht="15" customHeight="1" x14ac:dyDescent="0.25">
      <c r="E1867" s="12"/>
    </row>
    <row r="1868" spans="5:5" ht="15" customHeight="1" x14ac:dyDescent="0.25">
      <c r="E1868" s="12"/>
    </row>
    <row r="1869" spans="5:5" ht="15" customHeight="1" x14ac:dyDescent="0.25">
      <c r="E1869" s="12"/>
    </row>
    <row r="1870" spans="5:5" ht="15" customHeight="1" x14ac:dyDescent="0.25">
      <c r="E1870" s="12"/>
    </row>
    <row r="1871" spans="5:5" ht="15" customHeight="1" x14ac:dyDescent="0.25">
      <c r="E1871" s="12"/>
    </row>
    <row r="1872" spans="5:5" ht="15" customHeight="1" x14ac:dyDescent="0.25">
      <c r="E1872" s="12"/>
    </row>
    <row r="1873" spans="5:5" ht="15" customHeight="1" x14ac:dyDescent="0.25">
      <c r="E1873" s="12"/>
    </row>
    <row r="1874" spans="5:5" ht="15" customHeight="1" x14ac:dyDescent="0.25">
      <c r="E1874" s="12"/>
    </row>
    <row r="1875" spans="5:5" ht="15" customHeight="1" x14ac:dyDescent="0.25">
      <c r="E1875" s="12"/>
    </row>
    <row r="1876" spans="5:5" ht="15" customHeight="1" x14ac:dyDescent="0.25">
      <c r="E1876" s="12"/>
    </row>
    <row r="1877" spans="5:5" ht="15" customHeight="1" x14ac:dyDescent="0.25">
      <c r="E1877" s="12"/>
    </row>
    <row r="1878" spans="5:5" ht="15" customHeight="1" x14ac:dyDescent="0.25">
      <c r="E1878" s="12"/>
    </row>
    <row r="1879" spans="5:5" ht="15" customHeight="1" x14ac:dyDescent="0.25">
      <c r="E1879" s="12"/>
    </row>
    <row r="1880" spans="5:5" ht="15" customHeight="1" x14ac:dyDescent="0.25">
      <c r="E1880" s="12"/>
    </row>
    <row r="1881" spans="5:5" ht="15" customHeight="1" x14ac:dyDescent="0.25">
      <c r="E1881" s="12"/>
    </row>
    <row r="1882" spans="5:5" ht="15" customHeight="1" x14ac:dyDescent="0.25">
      <c r="E1882" s="12"/>
    </row>
    <row r="1883" spans="5:5" ht="15" customHeight="1" x14ac:dyDescent="0.25">
      <c r="E1883" s="12"/>
    </row>
    <row r="1884" spans="5:5" ht="15" customHeight="1" x14ac:dyDescent="0.25">
      <c r="E1884" s="12"/>
    </row>
    <row r="1885" spans="5:5" ht="15" customHeight="1" x14ac:dyDescent="0.25">
      <c r="E1885" s="12"/>
    </row>
    <row r="1886" spans="5:5" ht="15" customHeight="1" x14ac:dyDescent="0.25">
      <c r="E1886" s="12"/>
    </row>
    <row r="1887" spans="5:5" ht="15" customHeight="1" x14ac:dyDescent="0.25">
      <c r="E1887" s="12"/>
    </row>
    <row r="1888" spans="5:5" ht="15" customHeight="1" x14ac:dyDescent="0.25">
      <c r="E1888" s="12"/>
    </row>
    <row r="1889" spans="5:5" ht="15" customHeight="1" x14ac:dyDescent="0.25">
      <c r="E1889" s="12"/>
    </row>
    <row r="1890" spans="5:5" ht="15" customHeight="1" x14ac:dyDescent="0.25">
      <c r="E1890" s="12"/>
    </row>
    <row r="1891" spans="5:5" ht="15" customHeight="1" x14ac:dyDescent="0.25">
      <c r="E1891" s="12"/>
    </row>
    <row r="1892" spans="5:5" ht="15" customHeight="1" x14ac:dyDescent="0.25">
      <c r="E1892" s="12"/>
    </row>
    <row r="1893" spans="5:5" ht="15" customHeight="1" x14ac:dyDescent="0.25">
      <c r="E1893" s="12"/>
    </row>
    <row r="1894" spans="5:5" ht="15" customHeight="1" x14ac:dyDescent="0.25">
      <c r="E1894" s="12"/>
    </row>
    <row r="1895" spans="5:5" ht="15" customHeight="1" x14ac:dyDescent="0.25">
      <c r="E1895" s="12"/>
    </row>
    <row r="1896" spans="5:5" ht="15" customHeight="1" x14ac:dyDescent="0.25">
      <c r="E1896" s="12"/>
    </row>
    <row r="1897" spans="5:5" ht="15" customHeight="1" x14ac:dyDescent="0.25">
      <c r="E1897" s="12"/>
    </row>
    <row r="1898" spans="5:5" ht="15" customHeight="1" x14ac:dyDescent="0.25">
      <c r="E1898" s="12"/>
    </row>
    <row r="1899" spans="5:5" ht="15" customHeight="1" x14ac:dyDescent="0.25">
      <c r="E1899" s="12"/>
    </row>
    <row r="1900" spans="5:5" ht="15" customHeight="1" x14ac:dyDescent="0.25">
      <c r="E1900" s="12"/>
    </row>
    <row r="1901" spans="5:5" ht="15" customHeight="1" x14ac:dyDescent="0.25">
      <c r="E1901" s="12"/>
    </row>
    <row r="1902" spans="5:5" ht="15" customHeight="1" x14ac:dyDescent="0.25">
      <c r="E1902" s="12"/>
    </row>
    <row r="1903" spans="5:5" ht="15" customHeight="1" x14ac:dyDescent="0.25">
      <c r="E1903" s="12"/>
    </row>
    <row r="1904" spans="5:5" ht="15" customHeight="1" x14ac:dyDescent="0.25">
      <c r="E1904" s="12"/>
    </row>
    <row r="1905" spans="5:5" ht="15" customHeight="1" x14ac:dyDescent="0.25">
      <c r="E1905" s="12"/>
    </row>
    <row r="1906" spans="5:5" ht="15" customHeight="1" x14ac:dyDescent="0.25">
      <c r="E1906" s="12"/>
    </row>
    <row r="1907" spans="5:5" ht="15" customHeight="1" x14ac:dyDescent="0.25">
      <c r="E1907" s="12"/>
    </row>
    <row r="1908" spans="5:5" ht="15" customHeight="1" x14ac:dyDescent="0.25">
      <c r="E1908" s="12"/>
    </row>
    <row r="1909" spans="5:5" ht="15" customHeight="1" x14ac:dyDescent="0.25">
      <c r="E1909" s="12"/>
    </row>
    <row r="1910" spans="5:5" ht="15" customHeight="1" x14ac:dyDescent="0.25">
      <c r="E1910" s="12"/>
    </row>
    <row r="1911" spans="5:5" ht="15" customHeight="1" x14ac:dyDescent="0.25">
      <c r="E1911" s="12"/>
    </row>
    <row r="1912" spans="5:5" ht="15" customHeight="1" x14ac:dyDescent="0.25">
      <c r="E1912" s="12"/>
    </row>
    <row r="1913" spans="5:5" ht="15" customHeight="1" x14ac:dyDescent="0.25">
      <c r="E1913" s="12"/>
    </row>
    <row r="1914" spans="5:5" ht="15" customHeight="1" x14ac:dyDescent="0.25">
      <c r="E1914" s="12"/>
    </row>
    <row r="1915" spans="5:5" ht="15" customHeight="1" x14ac:dyDescent="0.25">
      <c r="E1915" s="12"/>
    </row>
    <row r="1916" spans="5:5" ht="15" customHeight="1" x14ac:dyDescent="0.25">
      <c r="E1916" s="12"/>
    </row>
    <row r="1917" spans="5:5" ht="15" customHeight="1" x14ac:dyDescent="0.25">
      <c r="E1917" s="12"/>
    </row>
    <row r="1918" spans="5:5" ht="15" customHeight="1" x14ac:dyDescent="0.25">
      <c r="E1918" s="12"/>
    </row>
    <row r="1919" spans="5:5" ht="15" customHeight="1" x14ac:dyDescent="0.25">
      <c r="E1919" s="12"/>
    </row>
    <row r="1920" spans="5:5" ht="15" customHeight="1" x14ac:dyDescent="0.25">
      <c r="E1920" s="12"/>
    </row>
    <row r="1921" spans="5:5" ht="15" customHeight="1" x14ac:dyDescent="0.25">
      <c r="E1921" s="12"/>
    </row>
    <row r="1922" spans="5:5" ht="15" customHeight="1" x14ac:dyDescent="0.25">
      <c r="E1922" s="12"/>
    </row>
    <row r="1923" spans="5:5" ht="15" customHeight="1" x14ac:dyDescent="0.25">
      <c r="E1923" s="12"/>
    </row>
    <row r="1924" spans="5:5" ht="15" customHeight="1" x14ac:dyDescent="0.25">
      <c r="E1924" s="12"/>
    </row>
    <row r="1925" spans="5:5" ht="15" customHeight="1" x14ac:dyDescent="0.25">
      <c r="E1925" s="12"/>
    </row>
    <row r="1926" spans="5:5" ht="15" customHeight="1" x14ac:dyDescent="0.25">
      <c r="E1926" s="12"/>
    </row>
    <row r="1927" spans="5:5" ht="15" customHeight="1" x14ac:dyDescent="0.25">
      <c r="E1927" s="12"/>
    </row>
    <row r="1928" spans="5:5" ht="15" customHeight="1" x14ac:dyDescent="0.25">
      <c r="E1928" s="12"/>
    </row>
    <row r="1929" spans="5:5" ht="15" customHeight="1" x14ac:dyDescent="0.25">
      <c r="E1929" s="12"/>
    </row>
    <row r="1930" spans="5:5" ht="15" customHeight="1" x14ac:dyDescent="0.25">
      <c r="E1930" s="12"/>
    </row>
    <row r="1931" spans="5:5" ht="15" customHeight="1" x14ac:dyDescent="0.25">
      <c r="E1931" s="12"/>
    </row>
    <row r="1932" spans="5:5" ht="15" customHeight="1" x14ac:dyDescent="0.25">
      <c r="E1932" s="12"/>
    </row>
    <row r="1933" spans="5:5" x14ac:dyDescent="0.25">
      <c r="E1933" s="12"/>
    </row>
    <row r="1934" spans="5:5" x14ac:dyDescent="0.25">
      <c r="E1934" s="12"/>
    </row>
    <row r="1935" spans="5:5" x14ac:dyDescent="0.25">
      <c r="E1935" s="12"/>
    </row>
  </sheetData>
  <autoFilter ref="A7:H1002" xr:uid="{EF50B300-E9EC-45E5-B077-A30577F2054C}">
    <sortState xmlns:xlrd2="http://schemas.microsoft.com/office/spreadsheetml/2017/richdata2" ref="A8:H1002">
      <sortCondition sortBy="cellColor" ref="C7:C1002" dxfId="0"/>
    </sortState>
  </autoFilter>
  <sortState xmlns:xlrd2="http://schemas.microsoft.com/office/spreadsheetml/2017/richdata2" ref="A1:H1935">
    <sortCondition ref="C8:C942"/>
    <sortCondition ref="A8:A942"/>
  </sortState>
  <mergeCells count="2">
    <mergeCell ref="A2:E5"/>
    <mergeCell ref="A6:E6"/>
  </mergeCells>
  <pageMargins left="0.70866141732283472" right="0.70866141732283472" top="0.74803149606299213" bottom="0.74803149606299213" header="0.31496062992125984" footer="0.31496062992125984"/>
  <pageSetup scale="17" orientation="landscape" r:id="rId1"/>
  <rowBreaks count="4" manualBreakCount="4">
    <brk id="38" max="7" man="1"/>
    <brk id="308" max="8" man="1"/>
    <brk id="392" max="8" man="1"/>
    <brk id="522"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F0B6-AFEA-4CA5-A05F-92A360C74A7C}">
  <dimension ref="A1:E159"/>
  <sheetViews>
    <sheetView zoomScale="60" zoomScaleNormal="60" workbookViewId="0">
      <selection activeCell="D159" sqref="D159"/>
    </sheetView>
  </sheetViews>
  <sheetFormatPr baseColWidth="10" defaultColWidth="35.5703125" defaultRowHeight="33" customHeight="1" x14ac:dyDescent="0.25"/>
  <cols>
    <col min="4" max="4" width="111.85546875" bestFit="1" customWidth="1"/>
  </cols>
  <sheetData>
    <row r="1" spans="1:5" ht="33" customHeight="1" x14ac:dyDescent="0.25">
      <c r="A1" s="2" t="s">
        <v>2</v>
      </c>
      <c r="B1" s="2" t="s">
        <v>3</v>
      </c>
      <c r="C1" s="2" t="s">
        <v>4</v>
      </c>
      <c r="D1" s="2" t="s">
        <v>5</v>
      </c>
      <c r="E1" s="3" t="s">
        <v>6</v>
      </c>
    </row>
    <row r="2" spans="1:5" ht="33" customHeight="1" x14ac:dyDescent="0.25">
      <c r="A2" s="35" t="s">
        <v>1119</v>
      </c>
      <c r="B2" s="36">
        <v>44195</v>
      </c>
      <c r="C2" s="35" t="s">
        <v>253</v>
      </c>
      <c r="D2" s="35" t="s">
        <v>1120</v>
      </c>
      <c r="E2" s="37">
        <v>17409.509999999998</v>
      </c>
    </row>
    <row r="3" spans="1:5" ht="33" customHeight="1" x14ac:dyDescent="0.25">
      <c r="A3" s="35" t="s">
        <v>1121</v>
      </c>
      <c r="B3" s="36">
        <v>44195</v>
      </c>
      <c r="C3" s="35" t="s">
        <v>253</v>
      </c>
      <c r="D3" s="35" t="s">
        <v>1120</v>
      </c>
      <c r="E3" s="37">
        <v>141694.63</v>
      </c>
    </row>
    <row r="4" spans="1:5" ht="33" customHeight="1" x14ac:dyDescent="0.25">
      <c r="A4" s="35" t="s">
        <v>1122</v>
      </c>
      <c r="B4" s="36">
        <v>44195</v>
      </c>
      <c r="C4" s="35" t="s">
        <v>253</v>
      </c>
      <c r="D4" s="35" t="s">
        <v>1120</v>
      </c>
      <c r="E4" s="37">
        <v>38026.06</v>
      </c>
    </row>
    <row r="5" spans="1:5" ht="33" customHeight="1" x14ac:dyDescent="0.25">
      <c r="A5" s="35" t="s">
        <v>1123</v>
      </c>
      <c r="B5" s="36">
        <v>44195</v>
      </c>
      <c r="C5" s="35" t="s">
        <v>253</v>
      </c>
      <c r="D5" s="35" t="s">
        <v>1120</v>
      </c>
      <c r="E5" s="37">
        <v>19446.400000000001</v>
      </c>
    </row>
    <row r="6" spans="1:5" ht="33" customHeight="1" x14ac:dyDescent="0.25">
      <c r="A6" s="35" t="s">
        <v>1124</v>
      </c>
      <c r="B6" s="36">
        <v>44195</v>
      </c>
      <c r="C6" s="35" t="s">
        <v>253</v>
      </c>
      <c r="D6" s="35" t="s">
        <v>1120</v>
      </c>
      <c r="E6" s="37">
        <v>23374.07</v>
      </c>
    </row>
    <row r="7" spans="1:5" ht="33" customHeight="1" x14ac:dyDescent="0.25">
      <c r="A7" s="35" t="s">
        <v>1125</v>
      </c>
      <c r="B7" s="36">
        <v>44195</v>
      </c>
      <c r="C7" s="35" t="s">
        <v>253</v>
      </c>
      <c r="D7" s="35" t="s">
        <v>1120</v>
      </c>
      <c r="E7" s="37">
        <v>34994.269999999997</v>
      </c>
    </row>
    <row r="8" spans="1:5" ht="33" customHeight="1" x14ac:dyDescent="0.25">
      <c r="A8" s="35" t="s">
        <v>1126</v>
      </c>
      <c r="B8" s="36">
        <v>44195</v>
      </c>
      <c r="C8" s="35" t="s">
        <v>253</v>
      </c>
      <c r="D8" s="35" t="s">
        <v>1120</v>
      </c>
      <c r="E8" s="37">
        <v>18156.09</v>
      </c>
    </row>
    <row r="9" spans="1:5" ht="33" customHeight="1" x14ac:dyDescent="0.25">
      <c r="A9" s="35" t="s">
        <v>1127</v>
      </c>
      <c r="B9" s="36">
        <v>44195</v>
      </c>
      <c r="C9" s="35" t="s">
        <v>253</v>
      </c>
      <c r="D9" s="35" t="s">
        <v>1120</v>
      </c>
      <c r="E9" s="37">
        <v>25425.33</v>
      </c>
    </row>
    <row r="10" spans="1:5" ht="33" customHeight="1" x14ac:dyDescent="0.25">
      <c r="A10" s="35" t="s">
        <v>1128</v>
      </c>
      <c r="B10" s="36">
        <v>44195</v>
      </c>
      <c r="C10" s="35" t="s">
        <v>253</v>
      </c>
      <c r="D10" s="35" t="s">
        <v>1120</v>
      </c>
      <c r="E10" s="37">
        <v>189382.48</v>
      </c>
    </row>
    <row r="11" spans="1:5" ht="33" customHeight="1" x14ac:dyDescent="0.25">
      <c r="A11" s="35" t="s">
        <v>1129</v>
      </c>
      <c r="B11" s="36">
        <v>44195</v>
      </c>
      <c r="C11" s="35" t="s">
        <v>253</v>
      </c>
      <c r="D11" s="35" t="s">
        <v>1120</v>
      </c>
      <c r="E11" s="37">
        <v>220851.36</v>
      </c>
    </row>
    <row r="12" spans="1:5" ht="33" customHeight="1" x14ac:dyDescent="0.25">
      <c r="A12" s="35" t="s">
        <v>1209</v>
      </c>
      <c r="B12" s="36">
        <v>44119</v>
      </c>
      <c r="C12" s="35" t="s">
        <v>91</v>
      </c>
      <c r="D12" s="35" t="s">
        <v>1210</v>
      </c>
      <c r="E12" s="37">
        <v>191455</v>
      </c>
    </row>
    <row r="13" spans="1:5" ht="33" customHeight="1" x14ac:dyDescent="0.25">
      <c r="A13" s="35" t="s">
        <v>1211</v>
      </c>
      <c r="B13" s="36">
        <v>44119</v>
      </c>
      <c r="C13" s="35" t="s">
        <v>91</v>
      </c>
      <c r="D13" s="35" t="s">
        <v>1212</v>
      </c>
      <c r="E13" s="37">
        <v>100757.25</v>
      </c>
    </row>
    <row r="14" spans="1:5" ht="33" customHeight="1" x14ac:dyDescent="0.25">
      <c r="A14" s="35" t="s">
        <v>1213</v>
      </c>
      <c r="B14" s="36">
        <v>44119</v>
      </c>
      <c r="C14" s="35" t="s">
        <v>91</v>
      </c>
      <c r="D14" s="35" t="s">
        <v>1214</v>
      </c>
      <c r="E14" s="37">
        <v>407247.5</v>
      </c>
    </row>
    <row r="15" spans="1:5" ht="33" customHeight="1" x14ac:dyDescent="0.25">
      <c r="A15" s="35" t="s">
        <v>1215</v>
      </c>
      <c r="B15" s="36">
        <v>44126</v>
      </c>
      <c r="C15" s="35" t="s">
        <v>91</v>
      </c>
      <c r="D15" s="35" t="s">
        <v>1216</v>
      </c>
      <c r="E15" s="37">
        <v>100757.25</v>
      </c>
    </row>
    <row r="16" spans="1:5" ht="33" customHeight="1" x14ac:dyDescent="0.25">
      <c r="A16" s="35" t="s">
        <v>457</v>
      </c>
      <c r="B16" s="36">
        <v>44153</v>
      </c>
      <c r="C16" s="35" t="s">
        <v>91</v>
      </c>
      <c r="D16" s="35" t="s">
        <v>1217</v>
      </c>
      <c r="E16" s="37">
        <v>191455</v>
      </c>
    </row>
    <row r="17" spans="1:5" ht="33" customHeight="1" x14ac:dyDescent="0.25">
      <c r="A17" s="35" t="s">
        <v>1218</v>
      </c>
      <c r="B17" s="36">
        <v>44153</v>
      </c>
      <c r="C17" s="35" t="s">
        <v>91</v>
      </c>
      <c r="D17" s="35" t="s">
        <v>1212</v>
      </c>
      <c r="E17" s="37">
        <v>100757.25</v>
      </c>
    </row>
    <row r="18" spans="1:5" ht="33" customHeight="1" x14ac:dyDescent="0.25">
      <c r="A18" s="35" t="s">
        <v>1219</v>
      </c>
      <c r="B18" s="36">
        <v>44160</v>
      </c>
      <c r="C18" s="35" t="s">
        <v>91</v>
      </c>
      <c r="D18" s="35" t="s">
        <v>1216</v>
      </c>
      <c r="E18" s="37">
        <v>100757.25</v>
      </c>
    </row>
    <row r="19" spans="1:5" ht="33" customHeight="1" x14ac:dyDescent="0.25">
      <c r="A19" s="35" t="s">
        <v>1187</v>
      </c>
      <c r="B19" s="36">
        <v>44160</v>
      </c>
      <c r="C19" s="35" t="s">
        <v>91</v>
      </c>
      <c r="D19" s="35" t="s">
        <v>1220</v>
      </c>
      <c r="E19" s="37">
        <v>100757.25</v>
      </c>
    </row>
    <row r="20" spans="1:5" ht="33" customHeight="1" x14ac:dyDescent="0.25">
      <c r="A20" s="35" t="s">
        <v>1221</v>
      </c>
      <c r="B20" s="36">
        <v>44179</v>
      </c>
      <c r="C20" s="35" t="s">
        <v>91</v>
      </c>
      <c r="D20" s="47" t="s">
        <v>1222</v>
      </c>
      <c r="E20" s="37">
        <v>191455</v>
      </c>
    </row>
    <row r="21" spans="1:5" ht="33" customHeight="1" x14ac:dyDescent="0.25">
      <c r="A21" s="35" t="s">
        <v>831</v>
      </c>
      <c r="B21" s="36">
        <v>44181</v>
      </c>
      <c r="C21" s="35" t="s">
        <v>91</v>
      </c>
      <c r="D21" s="47" t="s">
        <v>1223</v>
      </c>
      <c r="E21" s="37">
        <v>100757.25</v>
      </c>
    </row>
    <row r="22" spans="1:5" ht="33" customHeight="1" x14ac:dyDescent="0.25">
      <c r="A22" s="7" t="s">
        <v>707</v>
      </c>
      <c r="B22" s="6">
        <v>44195</v>
      </c>
      <c r="C22" s="7" t="s">
        <v>253</v>
      </c>
      <c r="D22" s="7" t="s">
        <v>254</v>
      </c>
      <c r="E22" s="9">
        <v>23949.09</v>
      </c>
    </row>
    <row r="23" spans="1:5" ht="33" customHeight="1" x14ac:dyDescent="0.25">
      <c r="A23" s="7" t="s">
        <v>708</v>
      </c>
      <c r="B23" s="6">
        <v>44195</v>
      </c>
      <c r="C23" s="7" t="s">
        <v>253</v>
      </c>
      <c r="D23" s="7" t="s">
        <v>254</v>
      </c>
      <c r="E23" s="9">
        <v>23571.49</v>
      </c>
    </row>
    <row r="24" spans="1:5" ht="33" customHeight="1" x14ac:dyDescent="0.25">
      <c r="A24" s="7" t="s">
        <v>709</v>
      </c>
      <c r="B24" s="6">
        <v>44195</v>
      </c>
      <c r="C24" s="7" t="s">
        <v>253</v>
      </c>
      <c r="D24" s="7" t="s">
        <v>254</v>
      </c>
      <c r="E24" s="9">
        <v>12272</v>
      </c>
    </row>
    <row r="25" spans="1:5" ht="33" customHeight="1" x14ac:dyDescent="0.25">
      <c r="A25" s="7" t="s">
        <v>710</v>
      </c>
      <c r="B25" s="6">
        <v>44195</v>
      </c>
      <c r="C25" s="7" t="s">
        <v>253</v>
      </c>
      <c r="D25" s="7" t="s">
        <v>254</v>
      </c>
      <c r="E25" s="9">
        <v>113410.58</v>
      </c>
    </row>
    <row r="26" spans="1:5" ht="33" customHeight="1" x14ac:dyDescent="0.25">
      <c r="A26" s="7" t="s">
        <v>711</v>
      </c>
      <c r="B26" s="6">
        <v>44195</v>
      </c>
      <c r="C26" s="7" t="s">
        <v>253</v>
      </c>
      <c r="D26" s="7" t="s">
        <v>254</v>
      </c>
      <c r="E26" s="9">
        <v>30005.119999999999</v>
      </c>
    </row>
    <row r="27" spans="1:5" ht="33" customHeight="1" x14ac:dyDescent="0.25">
      <c r="A27" s="7" t="s">
        <v>259</v>
      </c>
      <c r="B27" s="6">
        <v>44195</v>
      </c>
      <c r="C27" s="7" t="s">
        <v>253</v>
      </c>
      <c r="D27" s="7" t="s">
        <v>254</v>
      </c>
      <c r="E27" s="9">
        <v>48240.91</v>
      </c>
    </row>
    <row r="28" spans="1:5" ht="33" customHeight="1" x14ac:dyDescent="0.25">
      <c r="A28" s="7" t="s">
        <v>1387</v>
      </c>
      <c r="B28" s="6">
        <v>44195</v>
      </c>
      <c r="C28" s="7" t="s">
        <v>253</v>
      </c>
      <c r="D28" s="7" t="s">
        <v>254</v>
      </c>
      <c r="E28" s="9">
        <v>91758.52</v>
      </c>
    </row>
    <row r="29" spans="1:5" ht="33" customHeight="1" x14ac:dyDescent="0.25">
      <c r="A29" s="7" t="s">
        <v>1388</v>
      </c>
      <c r="B29" s="6">
        <v>44195</v>
      </c>
      <c r="C29" s="7" t="s">
        <v>253</v>
      </c>
      <c r="D29" s="7" t="s">
        <v>254</v>
      </c>
      <c r="E29" s="9">
        <v>124240.64</v>
      </c>
    </row>
    <row r="30" spans="1:5" ht="33" customHeight="1" x14ac:dyDescent="0.25">
      <c r="A30" s="7" t="s">
        <v>1389</v>
      </c>
      <c r="B30" s="6">
        <v>44195</v>
      </c>
      <c r="C30" s="7" t="s">
        <v>253</v>
      </c>
      <c r="D30" s="7" t="s">
        <v>254</v>
      </c>
      <c r="E30" s="9">
        <v>33206.42</v>
      </c>
    </row>
    <row r="31" spans="1:5" ht="33" customHeight="1" x14ac:dyDescent="0.25">
      <c r="A31" s="7" t="s">
        <v>1390</v>
      </c>
      <c r="B31" s="6">
        <v>44195</v>
      </c>
      <c r="C31" s="7" t="s">
        <v>253</v>
      </c>
      <c r="D31" s="7" t="s">
        <v>254</v>
      </c>
      <c r="E31" s="9">
        <v>44283.59</v>
      </c>
    </row>
    <row r="32" spans="1:5" ht="33" customHeight="1" x14ac:dyDescent="0.25">
      <c r="A32" s="7" t="s">
        <v>1391</v>
      </c>
      <c r="B32" s="6">
        <v>44195</v>
      </c>
      <c r="C32" s="7" t="s">
        <v>253</v>
      </c>
      <c r="D32" s="7" t="s">
        <v>254</v>
      </c>
      <c r="E32" s="9">
        <v>17623.150000000001</v>
      </c>
    </row>
    <row r="33" spans="1:5" ht="33" customHeight="1" x14ac:dyDescent="0.25">
      <c r="A33" s="7" t="s">
        <v>1392</v>
      </c>
      <c r="B33" s="6">
        <v>44195</v>
      </c>
      <c r="C33" s="7" t="s">
        <v>253</v>
      </c>
      <c r="D33" s="7" t="s">
        <v>254</v>
      </c>
      <c r="E33" s="9">
        <v>17023.29</v>
      </c>
    </row>
    <row r="34" spans="1:5" ht="33" customHeight="1" x14ac:dyDescent="0.25">
      <c r="A34" s="7" t="s">
        <v>1393</v>
      </c>
      <c r="B34" s="6">
        <v>44195</v>
      </c>
      <c r="C34" s="7" t="s">
        <v>253</v>
      </c>
      <c r="D34" s="7" t="s">
        <v>254</v>
      </c>
      <c r="E34" s="9">
        <v>32908.910000000003</v>
      </c>
    </row>
    <row r="35" spans="1:5" ht="33" customHeight="1" x14ac:dyDescent="0.25">
      <c r="A35" s="7" t="s">
        <v>1394</v>
      </c>
      <c r="B35" s="6">
        <v>44195</v>
      </c>
      <c r="C35" s="7" t="s">
        <v>253</v>
      </c>
      <c r="D35" s="7" t="s">
        <v>254</v>
      </c>
      <c r="E35" s="9">
        <v>17747.2</v>
      </c>
    </row>
    <row r="36" spans="1:5" ht="33" customHeight="1" x14ac:dyDescent="0.25">
      <c r="A36" s="7" t="s">
        <v>1395</v>
      </c>
      <c r="B36" s="6">
        <v>44195</v>
      </c>
      <c r="C36" s="7" t="s">
        <v>253</v>
      </c>
      <c r="D36" s="7" t="s">
        <v>254</v>
      </c>
      <c r="E36" s="9">
        <v>17936</v>
      </c>
    </row>
    <row r="37" spans="1:5" ht="33" customHeight="1" x14ac:dyDescent="0.25">
      <c r="A37" s="7" t="s">
        <v>1396</v>
      </c>
      <c r="B37" s="6">
        <v>44195</v>
      </c>
      <c r="C37" s="7" t="s">
        <v>253</v>
      </c>
      <c r="D37" s="7" t="s">
        <v>254</v>
      </c>
      <c r="E37" s="9">
        <v>211013.87</v>
      </c>
    </row>
    <row r="38" spans="1:5" ht="33" customHeight="1" x14ac:dyDescent="0.25">
      <c r="A38" s="7" t="s">
        <v>276</v>
      </c>
      <c r="B38" s="6">
        <v>44195</v>
      </c>
      <c r="C38" s="7" t="s">
        <v>253</v>
      </c>
      <c r="D38" s="7" t="s">
        <v>254</v>
      </c>
      <c r="E38" s="9">
        <v>41382.03</v>
      </c>
    </row>
    <row r="39" spans="1:5" ht="33" customHeight="1" x14ac:dyDescent="0.25">
      <c r="A39" s="7" t="s">
        <v>263</v>
      </c>
      <c r="B39" s="6">
        <v>44195</v>
      </c>
      <c r="C39" s="7" t="s">
        <v>253</v>
      </c>
      <c r="D39" s="7" t="s">
        <v>254</v>
      </c>
      <c r="E39" s="9">
        <v>26764.23</v>
      </c>
    </row>
    <row r="40" spans="1:5" ht="33" customHeight="1" x14ac:dyDescent="0.25">
      <c r="A40" s="7" t="s">
        <v>277</v>
      </c>
      <c r="B40" s="6">
        <v>44195</v>
      </c>
      <c r="C40" s="7" t="s">
        <v>253</v>
      </c>
      <c r="D40" s="7" t="s">
        <v>254</v>
      </c>
      <c r="E40" s="9">
        <v>26134.6</v>
      </c>
    </row>
    <row r="41" spans="1:5" ht="33" customHeight="1" x14ac:dyDescent="0.25">
      <c r="A41" s="7" t="s">
        <v>264</v>
      </c>
      <c r="B41" s="6">
        <v>44195</v>
      </c>
      <c r="C41" s="7" t="s">
        <v>253</v>
      </c>
      <c r="D41" s="7" t="s">
        <v>254</v>
      </c>
      <c r="E41" s="9">
        <v>38471.67</v>
      </c>
    </row>
    <row r="42" spans="1:5" ht="33" customHeight="1" x14ac:dyDescent="0.25">
      <c r="A42" s="7" t="s">
        <v>278</v>
      </c>
      <c r="B42" s="6">
        <v>44195</v>
      </c>
      <c r="C42" s="7" t="s">
        <v>253</v>
      </c>
      <c r="D42" s="7" t="s">
        <v>254</v>
      </c>
      <c r="E42" s="9">
        <v>124828.02</v>
      </c>
    </row>
    <row r="43" spans="1:5" ht="33" customHeight="1" x14ac:dyDescent="0.25">
      <c r="A43" s="7" t="s">
        <v>279</v>
      </c>
      <c r="B43" s="6">
        <v>44195</v>
      </c>
      <c r="C43" s="7" t="s">
        <v>253</v>
      </c>
      <c r="D43" s="7" t="s">
        <v>254</v>
      </c>
      <c r="E43" s="9">
        <v>148659.06</v>
      </c>
    </row>
    <row r="44" spans="1:5" ht="33" customHeight="1" x14ac:dyDescent="0.25">
      <c r="A44" s="7" t="s">
        <v>676</v>
      </c>
      <c r="B44" s="6">
        <v>44195</v>
      </c>
      <c r="C44" s="7" t="s">
        <v>253</v>
      </c>
      <c r="D44" s="7" t="s">
        <v>254</v>
      </c>
      <c r="E44" s="9">
        <v>18098.75</v>
      </c>
    </row>
    <row r="45" spans="1:5" ht="33" customHeight="1" x14ac:dyDescent="0.25">
      <c r="A45" s="7" t="s">
        <v>1398</v>
      </c>
      <c r="B45" s="6">
        <v>44195</v>
      </c>
      <c r="C45" s="7" t="s">
        <v>253</v>
      </c>
      <c r="D45" s="7" t="s">
        <v>254</v>
      </c>
      <c r="E45" s="9">
        <v>27455.87</v>
      </c>
    </row>
    <row r="46" spans="1:5" ht="33" customHeight="1" x14ac:dyDescent="0.25">
      <c r="A46" s="7" t="s">
        <v>1399</v>
      </c>
      <c r="B46" s="6">
        <v>44195</v>
      </c>
      <c r="C46" s="7" t="s">
        <v>253</v>
      </c>
      <c r="D46" s="7" t="s">
        <v>254</v>
      </c>
      <c r="E46" s="9">
        <v>34994.269999999997</v>
      </c>
    </row>
    <row r="47" spans="1:5" ht="33" customHeight="1" x14ac:dyDescent="0.25">
      <c r="A47" s="7" t="s">
        <v>261</v>
      </c>
      <c r="B47" s="6">
        <v>44195</v>
      </c>
      <c r="C47" s="7" t="s">
        <v>253</v>
      </c>
      <c r="D47" s="7" t="s">
        <v>254</v>
      </c>
      <c r="E47" s="9">
        <v>21021.55</v>
      </c>
    </row>
    <row r="48" spans="1:5" ht="33" customHeight="1" x14ac:dyDescent="0.25">
      <c r="A48" s="7" t="s">
        <v>280</v>
      </c>
      <c r="B48" s="6">
        <v>44195</v>
      </c>
      <c r="C48" s="7" t="s">
        <v>253</v>
      </c>
      <c r="D48" s="7" t="s">
        <v>254</v>
      </c>
      <c r="E48" s="9">
        <v>38187.279999999999</v>
      </c>
    </row>
    <row r="49" spans="1:5" ht="33" customHeight="1" x14ac:dyDescent="0.25">
      <c r="A49" s="7" t="s">
        <v>266</v>
      </c>
      <c r="B49" s="6">
        <v>44195</v>
      </c>
      <c r="C49" s="7" t="s">
        <v>253</v>
      </c>
      <c r="D49" s="7" t="s">
        <v>254</v>
      </c>
      <c r="E49" s="9">
        <v>19133.55</v>
      </c>
    </row>
    <row r="50" spans="1:5" ht="33" customHeight="1" x14ac:dyDescent="0.25">
      <c r="A50" s="5" t="s">
        <v>19</v>
      </c>
      <c r="B50" s="6">
        <v>44050</v>
      </c>
      <c r="C50" s="7" t="s">
        <v>20</v>
      </c>
      <c r="D50" s="8" t="s">
        <v>21</v>
      </c>
      <c r="E50" s="9">
        <v>27287154.02</v>
      </c>
    </row>
    <row r="51" spans="1:5" ht="33" customHeight="1" x14ac:dyDescent="0.25">
      <c r="A51" s="7" t="s">
        <v>265</v>
      </c>
      <c r="B51" s="6">
        <v>44195</v>
      </c>
      <c r="C51" s="7" t="s">
        <v>253</v>
      </c>
      <c r="D51" s="7" t="s">
        <v>254</v>
      </c>
      <c r="E51" s="9">
        <v>18156.09</v>
      </c>
    </row>
    <row r="52" spans="1:5" ht="33" customHeight="1" x14ac:dyDescent="0.25">
      <c r="A52" s="7" t="s">
        <v>80</v>
      </c>
      <c r="B52" s="6">
        <v>44151</v>
      </c>
      <c r="C52" s="7" t="s">
        <v>29</v>
      </c>
      <c r="D52" s="7" t="s">
        <v>81</v>
      </c>
      <c r="E52" s="9">
        <v>19112719.109999999</v>
      </c>
    </row>
    <row r="53" spans="1:5" ht="33" customHeight="1" x14ac:dyDescent="0.25">
      <c r="A53" s="5" t="s">
        <v>22</v>
      </c>
      <c r="B53" s="6">
        <v>44083</v>
      </c>
      <c r="C53" s="7" t="s">
        <v>23</v>
      </c>
      <c r="D53" s="8" t="s">
        <v>24</v>
      </c>
      <c r="E53" s="9">
        <v>118995.4</v>
      </c>
    </row>
    <row r="54" spans="1:5" ht="33" customHeight="1" x14ac:dyDescent="0.25">
      <c r="A54" s="5" t="s">
        <v>28</v>
      </c>
      <c r="B54" s="6">
        <v>44028</v>
      </c>
      <c r="C54" s="7" t="s">
        <v>29</v>
      </c>
      <c r="D54" s="8" t="s">
        <v>30</v>
      </c>
      <c r="E54" s="9">
        <v>136468</v>
      </c>
    </row>
    <row r="55" spans="1:5" ht="33" customHeight="1" x14ac:dyDescent="0.25">
      <c r="A55" s="5" t="s">
        <v>31</v>
      </c>
      <c r="B55" s="6">
        <v>44028</v>
      </c>
      <c r="C55" s="7" t="s">
        <v>29</v>
      </c>
      <c r="D55" s="8" t="s">
        <v>30</v>
      </c>
      <c r="E55" s="9">
        <v>142610</v>
      </c>
    </row>
    <row r="56" spans="1:5" ht="33" customHeight="1" x14ac:dyDescent="0.25">
      <c r="A56" s="7" t="s">
        <v>88</v>
      </c>
      <c r="B56" s="6">
        <v>44176</v>
      </c>
      <c r="C56" s="7" t="s">
        <v>29</v>
      </c>
      <c r="D56" s="7" t="s">
        <v>89</v>
      </c>
      <c r="E56" s="9">
        <v>98070</v>
      </c>
    </row>
    <row r="57" spans="1:5" ht="33" customHeight="1" x14ac:dyDescent="0.25">
      <c r="A57" s="7" t="s">
        <v>307</v>
      </c>
      <c r="B57" s="6">
        <v>44151</v>
      </c>
      <c r="C57" s="7" t="s">
        <v>308</v>
      </c>
      <c r="D57" s="7" t="s">
        <v>309</v>
      </c>
      <c r="E57" s="9">
        <v>14622709.394000001</v>
      </c>
    </row>
    <row r="58" spans="1:5" ht="33" customHeight="1" x14ac:dyDescent="0.25">
      <c r="A58" s="7" t="s">
        <v>85</v>
      </c>
      <c r="B58" s="6">
        <v>44186</v>
      </c>
      <c r="C58" s="7" t="s">
        <v>86</v>
      </c>
      <c r="D58" s="7" t="s">
        <v>87</v>
      </c>
      <c r="E58" s="9">
        <v>863833.66</v>
      </c>
    </row>
    <row r="59" spans="1:5" ht="33" customHeight="1" x14ac:dyDescent="0.25">
      <c r="A59" s="5" t="s">
        <v>107</v>
      </c>
      <c r="B59" s="6">
        <v>44056</v>
      </c>
      <c r="C59" s="7" t="s">
        <v>91</v>
      </c>
      <c r="D59" s="8" t="s">
        <v>108</v>
      </c>
      <c r="E59" s="9">
        <v>100757.25</v>
      </c>
    </row>
    <row r="60" spans="1:5" ht="33" customHeight="1" x14ac:dyDescent="0.25">
      <c r="A60" s="5" t="s">
        <v>109</v>
      </c>
      <c r="B60" s="6">
        <v>44056</v>
      </c>
      <c r="C60" s="7" t="s">
        <v>91</v>
      </c>
      <c r="D60" s="8" t="s">
        <v>110</v>
      </c>
      <c r="E60" s="9">
        <v>191455</v>
      </c>
    </row>
    <row r="61" spans="1:5" ht="33" customHeight="1" x14ac:dyDescent="0.25">
      <c r="A61" s="5" t="s">
        <v>111</v>
      </c>
      <c r="B61" s="6">
        <v>44056</v>
      </c>
      <c r="C61" s="7" t="s">
        <v>91</v>
      </c>
      <c r="D61" s="8" t="s">
        <v>112</v>
      </c>
      <c r="E61" s="9">
        <v>407247.5</v>
      </c>
    </row>
    <row r="62" spans="1:5" ht="33" customHeight="1" x14ac:dyDescent="0.25">
      <c r="A62" s="5" t="s">
        <v>113</v>
      </c>
      <c r="B62" s="6">
        <v>44061</v>
      </c>
      <c r="C62" s="7" t="s">
        <v>91</v>
      </c>
      <c r="D62" s="8" t="s">
        <v>114</v>
      </c>
      <c r="E62" s="9">
        <v>100757.25</v>
      </c>
    </row>
    <row r="63" spans="1:5" ht="33" customHeight="1" x14ac:dyDescent="0.25">
      <c r="A63" s="5" t="s">
        <v>115</v>
      </c>
      <c r="B63" s="6">
        <v>44092</v>
      </c>
      <c r="C63" s="7" t="s">
        <v>91</v>
      </c>
      <c r="D63" s="8" t="s">
        <v>116</v>
      </c>
      <c r="E63" s="9">
        <v>146782.17000000001</v>
      </c>
    </row>
    <row r="64" spans="1:5" ht="33" customHeight="1" x14ac:dyDescent="0.25">
      <c r="A64" s="5" t="s">
        <v>117</v>
      </c>
      <c r="B64" s="6">
        <v>44099</v>
      </c>
      <c r="C64" s="7" t="s">
        <v>91</v>
      </c>
      <c r="D64" s="8" t="s">
        <v>114</v>
      </c>
      <c r="E64" s="9">
        <v>100757.25</v>
      </c>
    </row>
    <row r="65" spans="1:5" ht="33" customHeight="1" x14ac:dyDescent="0.25">
      <c r="A65" s="5" t="s">
        <v>118</v>
      </c>
      <c r="B65" s="6">
        <v>44099</v>
      </c>
      <c r="C65" s="7" t="s">
        <v>91</v>
      </c>
      <c r="D65" s="8" t="s">
        <v>110</v>
      </c>
      <c r="E65" s="9">
        <v>191455</v>
      </c>
    </row>
    <row r="66" spans="1:5" ht="33" customHeight="1" x14ac:dyDescent="0.25">
      <c r="A66" s="5" t="s">
        <v>119</v>
      </c>
      <c r="B66" s="6">
        <v>44099</v>
      </c>
      <c r="C66" s="7" t="s">
        <v>91</v>
      </c>
      <c r="D66" s="8" t="s">
        <v>108</v>
      </c>
      <c r="E66" s="9">
        <v>100757.25</v>
      </c>
    </row>
    <row r="67" spans="1:5" ht="33" customHeight="1" x14ac:dyDescent="0.25">
      <c r="A67" s="5" t="s">
        <v>120</v>
      </c>
      <c r="B67" s="6">
        <v>44099</v>
      </c>
      <c r="C67" s="7" t="s">
        <v>91</v>
      </c>
      <c r="D67" s="8" t="s">
        <v>112</v>
      </c>
      <c r="E67" s="9">
        <v>407247.5</v>
      </c>
    </row>
    <row r="68" spans="1:5" ht="33" customHeight="1" x14ac:dyDescent="0.25">
      <c r="A68" s="7" t="s">
        <v>90</v>
      </c>
      <c r="B68" s="6">
        <v>44189</v>
      </c>
      <c r="C68" s="7" t="s">
        <v>91</v>
      </c>
      <c r="D68" s="7" t="s">
        <v>92</v>
      </c>
      <c r="E68" s="9">
        <v>100757.25</v>
      </c>
    </row>
    <row r="69" spans="1:5" ht="33" customHeight="1" x14ac:dyDescent="0.25">
      <c r="A69" s="7" t="s">
        <v>93</v>
      </c>
      <c r="B69" s="6">
        <v>44189</v>
      </c>
      <c r="C69" s="7" t="s">
        <v>91</v>
      </c>
      <c r="D69" s="7" t="s">
        <v>94</v>
      </c>
      <c r="E69" s="9">
        <v>100757.25</v>
      </c>
    </row>
    <row r="70" spans="1:5" ht="33" customHeight="1" x14ac:dyDescent="0.25">
      <c r="A70" s="7" t="s">
        <v>82</v>
      </c>
      <c r="B70" s="6">
        <v>44183</v>
      </c>
      <c r="C70" s="7" t="s">
        <v>206</v>
      </c>
      <c r="D70" s="7" t="s">
        <v>84</v>
      </c>
      <c r="E70" s="9">
        <v>26163.02</v>
      </c>
    </row>
    <row r="71" spans="1:5" ht="33" customHeight="1" x14ac:dyDescent="0.25">
      <c r="A71" s="5" t="s">
        <v>50</v>
      </c>
      <c r="B71" s="6">
        <v>44057</v>
      </c>
      <c r="C71" s="7" t="s">
        <v>51</v>
      </c>
      <c r="D71" s="8" t="s">
        <v>52</v>
      </c>
      <c r="E71" s="9">
        <v>5500</v>
      </c>
    </row>
    <row r="72" spans="1:5" ht="33" customHeight="1" x14ac:dyDescent="0.25">
      <c r="A72" s="5" t="s">
        <v>56</v>
      </c>
      <c r="B72" s="6">
        <v>44013</v>
      </c>
      <c r="C72" s="7" t="s">
        <v>57</v>
      </c>
      <c r="D72" s="8" t="s">
        <v>58</v>
      </c>
      <c r="E72" s="9">
        <v>600109</v>
      </c>
    </row>
    <row r="73" spans="1:5" ht="33" customHeight="1" x14ac:dyDescent="0.25">
      <c r="A73" s="7" t="s">
        <v>132</v>
      </c>
      <c r="B73" s="6">
        <v>44063</v>
      </c>
      <c r="C73" s="7" t="s">
        <v>63</v>
      </c>
      <c r="D73" s="7" t="s">
        <v>133</v>
      </c>
      <c r="E73" s="9">
        <v>118441820.52</v>
      </c>
    </row>
    <row r="74" spans="1:5" ht="33" customHeight="1" x14ac:dyDescent="0.25">
      <c r="A74" s="7" t="s">
        <v>859</v>
      </c>
      <c r="B74" s="6">
        <v>44064</v>
      </c>
      <c r="C74" s="7" t="s">
        <v>63</v>
      </c>
      <c r="D74" s="7" t="s">
        <v>861</v>
      </c>
      <c r="E74" s="9">
        <v>17784955.899999999</v>
      </c>
    </row>
    <row r="75" spans="1:5" ht="33" customHeight="1" x14ac:dyDescent="0.25">
      <c r="A75" s="7" t="s">
        <v>862</v>
      </c>
      <c r="B75" s="6">
        <v>44071</v>
      </c>
      <c r="C75" s="7" t="s">
        <v>63</v>
      </c>
      <c r="D75" s="7" t="s">
        <v>861</v>
      </c>
      <c r="E75" s="9">
        <v>18783132.149999999</v>
      </c>
    </row>
    <row r="76" spans="1:5" ht="33" customHeight="1" x14ac:dyDescent="0.25">
      <c r="A76" s="7" t="s">
        <v>863</v>
      </c>
      <c r="B76" s="6">
        <v>44078</v>
      </c>
      <c r="C76" s="7" t="s">
        <v>63</v>
      </c>
      <c r="D76" s="7" t="s">
        <v>861</v>
      </c>
      <c r="E76" s="9">
        <v>20011616.699999999</v>
      </c>
    </row>
    <row r="77" spans="1:5" ht="33" customHeight="1" x14ac:dyDescent="0.25">
      <c r="A77" s="7" t="s">
        <v>864</v>
      </c>
      <c r="B77" s="6">
        <v>44085</v>
      </c>
      <c r="C77" s="7" t="s">
        <v>63</v>
      </c>
      <c r="D77" s="7" t="s">
        <v>861</v>
      </c>
      <c r="E77" s="9">
        <v>18568450.379999999</v>
      </c>
    </row>
    <row r="78" spans="1:5" ht="33" customHeight="1" x14ac:dyDescent="0.25">
      <c r="A78" s="7" t="s">
        <v>870</v>
      </c>
      <c r="B78" s="6">
        <v>44092</v>
      </c>
      <c r="C78" s="7" t="s">
        <v>63</v>
      </c>
      <c r="D78" s="7" t="s">
        <v>861</v>
      </c>
      <c r="E78" s="9">
        <v>18693912.609999999</v>
      </c>
    </row>
    <row r="79" spans="1:5" ht="33" customHeight="1" x14ac:dyDescent="0.25">
      <c r="A79" s="7" t="s">
        <v>871</v>
      </c>
      <c r="B79" s="6">
        <v>44099</v>
      </c>
      <c r="C79" s="7" t="s">
        <v>63</v>
      </c>
      <c r="D79" s="7" t="s">
        <v>861</v>
      </c>
      <c r="E79" s="9">
        <v>16820491.030000001</v>
      </c>
    </row>
    <row r="80" spans="1:5" ht="33" customHeight="1" x14ac:dyDescent="0.25">
      <c r="A80" s="7" t="s">
        <v>872</v>
      </c>
      <c r="B80" s="6">
        <v>44106</v>
      </c>
      <c r="C80" s="7" t="s">
        <v>63</v>
      </c>
      <c r="D80" s="7" t="s">
        <v>861</v>
      </c>
      <c r="E80" s="9">
        <v>17179008.940000001</v>
      </c>
    </row>
    <row r="81" spans="1:5" ht="33" customHeight="1" x14ac:dyDescent="0.25">
      <c r="A81" s="7" t="s">
        <v>873</v>
      </c>
      <c r="B81" s="6">
        <v>44113</v>
      </c>
      <c r="C81" s="7" t="s">
        <v>63</v>
      </c>
      <c r="D81" s="7" t="s">
        <v>861</v>
      </c>
      <c r="E81" s="9">
        <v>18689494.530000001</v>
      </c>
    </row>
    <row r="82" spans="1:5" ht="33" customHeight="1" x14ac:dyDescent="0.25">
      <c r="A82" s="7" t="s">
        <v>874</v>
      </c>
      <c r="B82" s="6">
        <v>44120</v>
      </c>
      <c r="C82" s="7" t="s">
        <v>63</v>
      </c>
      <c r="D82" s="7" t="s">
        <v>861</v>
      </c>
      <c r="E82" s="9">
        <v>17885952.629999999</v>
      </c>
    </row>
    <row r="83" spans="1:5" ht="33" customHeight="1" x14ac:dyDescent="0.25">
      <c r="A83" s="7" t="s">
        <v>869</v>
      </c>
      <c r="B83" s="6">
        <v>44125</v>
      </c>
      <c r="C83" s="7" t="s">
        <v>63</v>
      </c>
      <c r="D83" s="7" t="s">
        <v>861</v>
      </c>
      <c r="E83" s="9">
        <v>132868929.18000001</v>
      </c>
    </row>
    <row r="84" spans="1:5" ht="33" customHeight="1" x14ac:dyDescent="0.25">
      <c r="A84" s="7" t="s">
        <v>866</v>
      </c>
      <c r="B84" s="6">
        <v>44127</v>
      </c>
      <c r="C84" s="7" t="s">
        <v>63</v>
      </c>
      <c r="D84" s="7" t="s">
        <v>861</v>
      </c>
      <c r="E84" s="9">
        <v>17273938.75</v>
      </c>
    </row>
    <row r="85" spans="1:5" ht="33" customHeight="1" x14ac:dyDescent="0.25">
      <c r="A85" s="7" t="s">
        <v>865</v>
      </c>
      <c r="B85" s="6">
        <v>44134</v>
      </c>
      <c r="C85" s="7" t="s">
        <v>63</v>
      </c>
      <c r="D85" s="7" t="s">
        <v>861</v>
      </c>
      <c r="E85" s="9">
        <v>17955982.68</v>
      </c>
    </row>
    <row r="86" spans="1:5" ht="33" customHeight="1" x14ac:dyDescent="0.25">
      <c r="A86" s="7" t="s">
        <v>868</v>
      </c>
      <c r="B86" s="6">
        <v>44141</v>
      </c>
      <c r="C86" s="7" t="s">
        <v>63</v>
      </c>
      <c r="D86" s="7" t="s">
        <v>861</v>
      </c>
      <c r="E86" s="9">
        <v>17801015.629999999</v>
      </c>
    </row>
    <row r="87" spans="1:5" ht="33" customHeight="1" x14ac:dyDescent="0.25">
      <c r="A87" s="7" t="s">
        <v>867</v>
      </c>
      <c r="B87" s="6">
        <v>44148</v>
      </c>
      <c r="C87" s="7" t="s">
        <v>63</v>
      </c>
      <c r="D87" s="7" t="s">
        <v>861</v>
      </c>
      <c r="E87" s="9">
        <v>15884545.84</v>
      </c>
    </row>
    <row r="88" spans="1:5" ht="33" customHeight="1" x14ac:dyDescent="0.25">
      <c r="A88" s="5" t="s">
        <v>59</v>
      </c>
      <c r="B88" s="6">
        <v>43983</v>
      </c>
      <c r="C88" s="7" t="s">
        <v>60</v>
      </c>
      <c r="D88" s="8" t="s">
        <v>61</v>
      </c>
      <c r="E88" s="9">
        <v>1564000.04</v>
      </c>
    </row>
    <row r="89" spans="1:5" ht="33" customHeight="1" x14ac:dyDescent="0.25">
      <c r="A89" s="5" t="s">
        <v>10</v>
      </c>
      <c r="B89" s="6">
        <v>44135</v>
      </c>
      <c r="C89" s="7" t="s">
        <v>11</v>
      </c>
      <c r="D89" s="8" t="s">
        <v>12</v>
      </c>
      <c r="E89" s="9">
        <v>101987.05</v>
      </c>
    </row>
    <row r="90" spans="1:5" ht="33" customHeight="1" x14ac:dyDescent="0.25">
      <c r="A90" s="7" t="s">
        <v>155</v>
      </c>
      <c r="B90" s="6">
        <v>43886</v>
      </c>
      <c r="C90" s="7" t="s">
        <v>63</v>
      </c>
      <c r="D90" s="7" t="s">
        <v>156</v>
      </c>
      <c r="E90" s="9">
        <v>335304.8</v>
      </c>
    </row>
    <row r="91" spans="1:5" ht="33" customHeight="1" x14ac:dyDescent="0.25">
      <c r="A91" s="7" t="s">
        <v>184</v>
      </c>
      <c r="B91" s="6">
        <v>43909</v>
      </c>
      <c r="C91" s="7" t="s">
        <v>63</v>
      </c>
      <c r="D91" s="7" t="s">
        <v>185</v>
      </c>
      <c r="E91" s="9">
        <v>136099.34</v>
      </c>
    </row>
    <row r="92" spans="1:5" ht="33" customHeight="1" x14ac:dyDescent="0.25">
      <c r="A92" s="7" t="s">
        <v>199</v>
      </c>
      <c r="B92" s="6">
        <v>43909</v>
      </c>
      <c r="C92" s="7" t="s">
        <v>63</v>
      </c>
      <c r="D92" s="7" t="s">
        <v>200</v>
      </c>
      <c r="E92" s="9">
        <v>81915.259999999995</v>
      </c>
    </row>
    <row r="93" spans="1:5" ht="33" customHeight="1" x14ac:dyDescent="0.25">
      <c r="A93" s="7" t="s">
        <v>192</v>
      </c>
      <c r="B93" s="6">
        <v>43934</v>
      </c>
      <c r="C93" s="7" t="s">
        <v>63</v>
      </c>
      <c r="D93" s="7" t="s">
        <v>193</v>
      </c>
      <c r="E93" s="9">
        <v>143505.46</v>
      </c>
    </row>
    <row r="94" spans="1:5" ht="33" customHeight="1" x14ac:dyDescent="0.25">
      <c r="A94" s="7" t="s">
        <v>197</v>
      </c>
      <c r="B94" s="6">
        <v>43937</v>
      </c>
      <c r="C94" s="7" t="s">
        <v>63</v>
      </c>
      <c r="D94" s="7" t="s">
        <v>139</v>
      </c>
      <c r="E94" s="9">
        <v>60163.76</v>
      </c>
    </row>
    <row r="95" spans="1:5" ht="33" customHeight="1" x14ac:dyDescent="0.25">
      <c r="A95" s="7" t="s">
        <v>196</v>
      </c>
      <c r="B95" s="6">
        <v>43938</v>
      </c>
      <c r="C95" s="7" t="s">
        <v>63</v>
      </c>
      <c r="D95" s="7" t="s">
        <v>139</v>
      </c>
      <c r="E95" s="9">
        <v>60163.76</v>
      </c>
    </row>
    <row r="96" spans="1:5" ht="33" customHeight="1" x14ac:dyDescent="0.25">
      <c r="A96" s="7" t="s">
        <v>194</v>
      </c>
      <c r="B96" s="6">
        <v>43939</v>
      </c>
      <c r="C96" s="7" t="s">
        <v>63</v>
      </c>
      <c r="D96" s="7" t="s">
        <v>139</v>
      </c>
      <c r="E96" s="9">
        <v>70811.34</v>
      </c>
    </row>
    <row r="97" spans="1:5" ht="33" customHeight="1" x14ac:dyDescent="0.25">
      <c r="A97" s="7" t="s">
        <v>201</v>
      </c>
      <c r="B97" s="6">
        <v>43939</v>
      </c>
      <c r="C97" s="7" t="s">
        <v>63</v>
      </c>
      <c r="D97" s="7" t="s">
        <v>139</v>
      </c>
      <c r="E97" s="9">
        <v>50458.400000000001</v>
      </c>
    </row>
    <row r="98" spans="1:5" ht="33" customHeight="1" x14ac:dyDescent="0.25">
      <c r="A98" s="7" t="s">
        <v>188</v>
      </c>
      <c r="B98" s="6">
        <v>43949</v>
      </c>
      <c r="C98" s="7" t="s">
        <v>63</v>
      </c>
      <c r="D98" s="7" t="s">
        <v>189</v>
      </c>
      <c r="E98" s="9">
        <v>113949.78</v>
      </c>
    </row>
    <row r="99" spans="1:5" ht="33" customHeight="1" x14ac:dyDescent="0.25">
      <c r="A99" s="7" t="s">
        <v>191</v>
      </c>
      <c r="B99" s="6">
        <v>43949</v>
      </c>
      <c r="C99" s="7" t="s">
        <v>63</v>
      </c>
      <c r="D99" s="7" t="s">
        <v>170</v>
      </c>
      <c r="E99" s="9">
        <v>113543.3</v>
      </c>
    </row>
    <row r="100" spans="1:5" ht="33" customHeight="1" x14ac:dyDescent="0.25">
      <c r="A100" s="7" t="s">
        <v>195</v>
      </c>
      <c r="B100" s="6">
        <v>43950</v>
      </c>
      <c r="C100" s="7" t="s">
        <v>63</v>
      </c>
      <c r="D100" s="7" t="s">
        <v>139</v>
      </c>
      <c r="E100" s="9">
        <v>161287.63</v>
      </c>
    </row>
    <row r="101" spans="1:5" ht="33" customHeight="1" x14ac:dyDescent="0.25">
      <c r="A101" s="7" t="s">
        <v>187</v>
      </c>
      <c r="B101" s="6">
        <v>43950</v>
      </c>
      <c r="C101" s="7" t="s">
        <v>63</v>
      </c>
      <c r="D101" s="7" t="s">
        <v>139</v>
      </c>
      <c r="E101" s="9">
        <v>423788.15</v>
      </c>
    </row>
    <row r="102" spans="1:5" ht="33" customHeight="1" x14ac:dyDescent="0.25">
      <c r="A102" s="7" t="s">
        <v>186</v>
      </c>
      <c r="B102" s="6">
        <v>43951</v>
      </c>
      <c r="C102" s="7" t="s">
        <v>63</v>
      </c>
      <c r="D102" s="7" t="s">
        <v>139</v>
      </c>
      <c r="E102" s="9">
        <v>190557.87</v>
      </c>
    </row>
    <row r="103" spans="1:5" ht="33" customHeight="1" x14ac:dyDescent="0.25">
      <c r="A103" s="7" t="s">
        <v>190</v>
      </c>
      <c r="B103" s="6">
        <v>43951</v>
      </c>
      <c r="C103" s="7" t="s">
        <v>63</v>
      </c>
      <c r="D103" s="7" t="s">
        <v>189</v>
      </c>
      <c r="E103" s="9">
        <v>62972.6</v>
      </c>
    </row>
    <row r="104" spans="1:5" ht="33" customHeight="1" x14ac:dyDescent="0.25">
      <c r="A104" s="7" t="s">
        <v>198</v>
      </c>
      <c r="B104" s="6">
        <v>43951</v>
      </c>
      <c r="C104" s="7" t="s">
        <v>63</v>
      </c>
      <c r="D104" s="7" t="s">
        <v>139</v>
      </c>
      <c r="E104" s="9">
        <v>299928.53999999998</v>
      </c>
    </row>
    <row r="105" spans="1:5" ht="33" customHeight="1" x14ac:dyDescent="0.25">
      <c r="A105" s="7" t="s">
        <v>174</v>
      </c>
      <c r="B105" s="6">
        <v>43962</v>
      </c>
      <c r="C105" s="7" t="s">
        <v>63</v>
      </c>
      <c r="D105" s="7" t="s">
        <v>139</v>
      </c>
      <c r="E105" s="9">
        <v>62972.6</v>
      </c>
    </row>
    <row r="106" spans="1:5" ht="33" customHeight="1" x14ac:dyDescent="0.25">
      <c r="A106" s="7" t="s">
        <v>177</v>
      </c>
      <c r="B106" s="6">
        <v>43962</v>
      </c>
      <c r="C106" s="7" t="s">
        <v>63</v>
      </c>
      <c r="D106" s="7" t="s">
        <v>139</v>
      </c>
      <c r="E106" s="9">
        <v>139368.82</v>
      </c>
    </row>
    <row r="107" spans="1:5" ht="33" customHeight="1" x14ac:dyDescent="0.25">
      <c r="A107" s="7" t="s">
        <v>175</v>
      </c>
      <c r="B107" s="6">
        <v>43958</v>
      </c>
      <c r="C107" s="7" t="s">
        <v>63</v>
      </c>
      <c r="D107" s="7" t="s">
        <v>139</v>
      </c>
      <c r="E107" s="9">
        <v>149688.9</v>
      </c>
    </row>
    <row r="108" spans="1:5" ht="33" customHeight="1" x14ac:dyDescent="0.25">
      <c r="A108" s="7" t="s">
        <v>171</v>
      </c>
      <c r="B108" s="6">
        <v>43966</v>
      </c>
      <c r="C108" s="7" t="s">
        <v>63</v>
      </c>
      <c r="D108" s="7" t="s">
        <v>139</v>
      </c>
      <c r="E108" s="9">
        <v>186522.02</v>
      </c>
    </row>
    <row r="109" spans="1:5" ht="33" customHeight="1" x14ac:dyDescent="0.25">
      <c r="A109" s="7" t="s">
        <v>169</v>
      </c>
      <c r="B109" s="6">
        <v>43970</v>
      </c>
      <c r="C109" s="7" t="s">
        <v>63</v>
      </c>
      <c r="D109" s="7" t="s">
        <v>170</v>
      </c>
      <c r="E109" s="9">
        <v>71522.600000000006</v>
      </c>
    </row>
    <row r="110" spans="1:5" ht="33" customHeight="1" x14ac:dyDescent="0.25">
      <c r="A110" s="7" t="s">
        <v>173</v>
      </c>
      <c r="B110" s="6">
        <v>43970</v>
      </c>
      <c r="C110" s="7" t="s">
        <v>63</v>
      </c>
      <c r="D110" s="7" t="s">
        <v>139</v>
      </c>
      <c r="E110" s="9">
        <v>144878.81</v>
      </c>
    </row>
    <row r="111" spans="1:5" ht="33" customHeight="1" x14ac:dyDescent="0.25">
      <c r="A111" s="7" t="s">
        <v>172</v>
      </c>
      <c r="B111" s="6">
        <v>43971</v>
      </c>
      <c r="C111" s="7" t="s">
        <v>63</v>
      </c>
      <c r="D111" s="7" t="s">
        <v>139</v>
      </c>
      <c r="E111" s="9">
        <v>135794.69</v>
      </c>
    </row>
    <row r="112" spans="1:5" ht="33" customHeight="1" x14ac:dyDescent="0.25">
      <c r="A112" s="7" t="s">
        <v>168</v>
      </c>
      <c r="B112" s="6">
        <v>43971</v>
      </c>
      <c r="C112" s="7" t="s">
        <v>63</v>
      </c>
      <c r="D112" s="7" t="s">
        <v>139</v>
      </c>
      <c r="E112" s="9">
        <v>241648.29</v>
      </c>
    </row>
    <row r="113" spans="1:5" ht="33" customHeight="1" x14ac:dyDescent="0.25">
      <c r="A113" s="7" t="s">
        <v>176</v>
      </c>
      <c r="B113" s="6">
        <v>43972</v>
      </c>
      <c r="C113" s="7" t="s">
        <v>63</v>
      </c>
      <c r="D113" s="7" t="s">
        <v>139</v>
      </c>
      <c r="E113" s="9">
        <v>171677.3</v>
      </c>
    </row>
    <row r="114" spans="1:5" ht="33" customHeight="1" x14ac:dyDescent="0.25">
      <c r="A114" s="7" t="s">
        <v>164</v>
      </c>
      <c r="B114" s="6">
        <v>43980</v>
      </c>
      <c r="C114" s="7" t="s">
        <v>63</v>
      </c>
      <c r="D114" s="7" t="s">
        <v>139</v>
      </c>
      <c r="E114" s="9">
        <v>164239.94</v>
      </c>
    </row>
    <row r="115" spans="1:5" ht="33" customHeight="1" x14ac:dyDescent="0.25">
      <c r="A115" s="7" t="s">
        <v>165</v>
      </c>
      <c r="B115" s="6">
        <v>43979</v>
      </c>
      <c r="C115" s="7" t="s">
        <v>63</v>
      </c>
      <c r="D115" s="7" t="s">
        <v>139</v>
      </c>
      <c r="E115" s="9">
        <v>137230.9</v>
      </c>
    </row>
    <row r="116" spans="1:5" ht="33" customHeight="1" x14ac:dyDescent="0.25">
      <c r="A116" s="7" t="s">
        <v>480</v>
      </c>
      <c r="B116" s="6">
        <v>44173</v>
      </c>
      <c r="C116" s="7" t="s">
        <v>819</v>
      </c>
      <c r="D116" s="7" t="s">
        <v>481</v>
      </c>
      <c r="E116" s="9">
        <v>54450</v>
      </c>
    </row>
    <row r="117" spans="1:5" ht="33" customHeight="1" x14ac:dyDescent="0.25">
      <c r="A117" s="7" t="s">
        <v>166</v>
      </c>
      <c r="B117" s="6">
        <v>43980</v>
      </c>
      <c r="C117" s="7" t="s">
        <v>63</v>
      </c>
      <c r="D117" s="7" t="s">
        <v>167</v>
      </c>
      <c r="E117" s="9">
        <v>170674.69</v>
      </c>
    </row>
    <row r="118" spans="1:5" ht="33" customHeight="1" x14ac:dyDescent="0.25">
      <c r="A118" s="7" t="s">
        <v>141</v>
      </c>
      <c r="B118" s="6">
        <v>43994</v>
      </c>
      <c r="C118" s="7" t="s">
        <v>63</v>
      </c>
      <c r="D118" s="7" t="s">
        <v>139</v>
      </c>
      <c r="E118" s="9">
        <v>161375.81</v>
      </c>
    </row>
    <row r="119" spans="1:5" ht="33" customHeight="1" x14ac:dyDescent="0.25">
      <c r="A119" s="7" t="s">
        <v>142</v>
      </c>
      <c r="B119" s="6">
        <v>43990</v>
      </c>
      <c r="C119" s="7" t="s">
        <v>63</v>
      </c>
      <c r="D119" s="7" t="s">
        <v>139</v>
      </c>
      <c r="E119" s="9">
        <v>83359.839999999997</v>
      </c>
    </row>
    <row r="120" spans="1:5" ht="33" customHeight="1" x14ac:dyDescent="0.25">
      <c r="A120" s="7" t="s">
        <v>138</v>
      </c>
      <c r="B120" s="6">
        <v>43994</v>
      </c>
      <c r="C120" s="7" t="s">
        <v>63</v>
      </c>
      <c r="D120" s="7" t="s">
        <v>139</v>
      </c>
      <c r="E120" s="9">
        <v>128970.02</v>
      </c>
    </row>
    <row r="121" spans="1:5" ht="33" customHeight="1" x14ac:dyDescent="0.25">
      <c r="A121" s="7" t="s">
        <v>143</v>
      </c>
      <c r="B121" s="6">
        <v>43994</v>
      </c>
      <c r="C121" s="7" t="s">
        <v>63</v>
      </c>
      <c r="D121" s="7" t="s">
        <v>139</v>
      </c>
      <c r="E121" s="9">
        <v>172389.28</v>
      </c>
    </row>
    <row r="122" spans="1:5" ht="33" customHeight="1" x14ac:dyDescent="0.25">
      <c r="A122" s="7" t="s">
        <v>140</v>
      </c>
      <c r="B122" s="6">
        <v>43994</v>
      </c>
      <c r="C122" s="7" t="s">
        <v>63</v>
      </c>
      <c r="D122" s="7" t="s">
        <v>139</v>
      </c>
      <c r="E122" s="9">
        <v>125271.57</v>
      </c>
    </row>
    <row r="123" spans="1:5" ht="33" customHeight="1" x14ac:dyDescent="0.25">
      <c r="A123" s="5" t="s">
        <v>74</v>
      </c>
      <c r="B123" s="6">
        <v>44047</v>
      </c>
      <c r="C123" s="7" t="s">
        <v>834</v>
      </c>
      <c r="D123" s="8" t="s">
        <v>75</v>
      </c>
      <c r="E123" s="9">
        <v>4291859.71</v>
      </c>
    </row>
    <row r="124" spans="1:5" ht="33" customHeight="1" x14ac:dyDescent="0.25">
      <c r="A124" s="5" t="s">
        <v>62</v>
      </c>
      <c r="B124" s="6">
        <v>44002</v>
      </c>
      <c r="C124" s="7" t="s">
        <v>63</v>
      </c>
      <c r="D124" s="8" t="s">
        <v>64</v>
      </c>
      <c r="E124" s="9">
        <v>9748580.8800000008</v>
      </c>
    </row>
    <row r="125" spans="1:5" ht="33" customHeight="1" x14ac:dyDescent="0.25">
      <c r="A125" s="7" t="s">
        <v>157</v>
      </c>
      <c r="B125" s="6">
        <v>44012</v>
      </c>
      <c r="C125" s="7" t="s">
        <v>63</v>
      </c>
      <c r="D125" s="7" t="s">
        <v>139</v>
      </c>
      <c r="E125" s="9">
        <v>135551.70000000001</v>
      </c>
    </row>
    <row r="126" spans="1:5" ht="33" customHeight="1" x14ac:dyDescent="0.25">
      <c r="A126" s="7" t="s">
        <v>158</v>
      </c>
      <c r="B126" s="6">
        <v>44012</v>
      </c>
      <c r="C126" s="7" t="s">
        <v>63</v>
      </c>
      <c r="D126" s="7" t="s">
        <v>139</v>
      </c>
      <c r="E126" s="9">
        <v>178898.02</v>
      </c>
    </row>
    <row r="127" spans="1:5" ht="33" customHeight="1" x14ac:dyDescent="0.25">
      <c r="A127" s="7" t="s">
        <v>159</v>
      </c>
      <c r="B127" s="6">
        <v>44012</v>
      </c>
      <c r="C127" s="7" t="s">
        <v>63</v>
      </c>
      <c r="D127" s="7" t="s">
        <v>139</v>
      </c>
      <c r="E127" s="9">
        <v>157204.81</v>
      </c>
    </row>
    <row r="128" spans="1:5" ht="33" customHeight="1" x14ac:dyDescent="0.25">
      <c r="A128" s="7" t="s">
        <v>160</v>
      </c>
      <c r="B128" s="6">
        <v>44012</v>
      </c>
      <c r="C128" s="7" t="s">
        <v>63</v>
      </c>
      <c r="D128" s="7" t="s">
        <v>139</v>
      </c>
      <c r="E128" s="9">
        <v>101800.35</v>
      </c>
    </row>
    <row r="129" spans="1:5" ht="33" customHeight="1" x14ac:dyDescent="0.25">
      <c r="A129" s="7" t="s">
        <v>161</v>
      </c>
      <c r="B129" s="6">
        <v>44012</v>
      </c>
      <c r="C129" s="7" t="s">
        <v>63</v>
      </c>
      <c r="D129" s="7" t="s">
        <v>139</v>
      </c>
      <c r="E129" s="9">
        <v>124733.7</v>
      </c>
    </row>
    <row r="130" spans="1:5" ht="33" customHeight="1" x14ac:dyDescent="0.25">
      <c r="A130" s="7" t="s">
        <v>162</v>
      </c>
      <c r="B130" s="6">
        <v>44012</v>
      </c>
      <c r="C130" s="7" t="s">
        <v>63</v>
      </c>
      <c r="D130" s="7" t="s">
        <v>139</v>
      </c>
      <c r="E130" s="9">
        <v>139722.70000000001</v>
      </c>
    </row>
    <row r="131" spans="1:5" ht="33" customHeight="1" x14ac:dyDescent="0.25">
      <c r="A131" s="5" t="s">
        <v>16</v>
      </c>
      <c r="B131" s="6">
        <v>44130</v>
      </c>
      <c r="C131" s="7" t="s">
        <v>834</v>
      </c>
      <c r="D131" s="8" t="s">
        <v>18</v>
      </c>
      <c r="E131" s="9">
        <v>4291859.71</v>
      </c>
    </row>
    <row r="132" spans="1:5" ht="33" customHeight="1" x14ac:dyDescent="0.25">
      <c r="A132" s="7" t="s">
        <v>163</v>
      </c>
      <c r="B132" s="6">
        <v>44013</v>
      </c>
      <c r="C132" s="7" t="s">
        <v>63</v>
      </c>
      <c r="D132" s="7" t="s">
        <v>139</v>
      </c>
      <c r="E132" s="9">
        <v>173196.42</v>
      </c>
    </row>
    <row r="133" spans="1:5" ht="33" customHeight="1" x14ac:dyDescent="0.25">
      <c r="A133" s="7" t="s">
        <v>178</v>
      </c>
      <c r="B133" s="6">
        <v>44032</v>
      </c>
      <c r="C133" s="7" t="s">
        <v>63</v>
      </c>
      <c r="D133" s="7" t="s">
        <v>139</v>
      </c>
      <c r="E133" s="9">
        <v>135890.70000000001</v>
      </c>
    </row>
    <row r="134" spans="1:5" ht="33" customHeight="1" x14ac:dyDescent="0.25">
      <c r="A134" s="7" t="s">
        <v>179</v>
      </c>
      <c r="B134" s="6">
        <v>44032</v>
      </c>
      <c r="C134" s="7" t="s">
        <v>63</v>
      </c>
      <c r="D134" s="7" t="s">
        <v>139</v>
      </c>
      <c r="E134" s="9">
        <v>139599.78</v>
      </c>
    </row>
    <row r="135" spans="1:5" ht="33" customHeight="1" x14ac:dyDescent="0.25">
      <c r="A135" s="7" t="s">
        <v>180</v>
      </c>
      <c r="B135" s="6">
        <v>44032</v>
      </c>
      <c r="C135" s="7" t="s">
        <v>63</v>
      </c>
      <c r="D135" s="7" t="s">
        <v>139</v>
      </c>
      <c r="E135" s="9">
        <v>77222.600000000006</v>
      </c>
    </row>
    <row r="136" spans="1:5" ht="33" customHeight="1" x14ac:dyDescent="0.25">
      <c r="A136" s="7" t="s">
        <v>181</v>
      </c>
      <c r="B136" s="6">
        <v>44032</v>
      </c>
      <c r="C136" s="7" t="s">
        <v>63</v>
      </c>
      <c r="D136" s="7" t="s">
        <v>139</v>
      </c>
      <c r="E136" s="9">
        <v>166325.51999999999</v>
      </c>
    </row>
    <row r="137" spans="1:5" ht="33" customHeight="1" x14ac:dyDescent="0.25">
      <c r="A137" s="7" t="s">
        <v>182</v>
      </c>
      <c r="B137" s="6">
        <v>44032</v>
      </c>
      <c r="C137" s="7" t="s">
        <v>63</v>
      </c>
      <c r="D137" s="7" t="s">
        <v>139</v>
      </c>
      <c r="E137" s="9">
        <v>149870.78</v>
      </c>
    </row>
    <row r="138" spans="1:5" ht="33" customHeight="1" x14ac:dyDescent="0.25">
      <c r="A138" s="7" t="s">
        <v>134</v>
      </c>
      <c r="B138" s="6">
        <v>44095</v>
      </c>
      <c r="C138" s="7" t="s">
        <v>63</v>
      </c>
      <c r="D138" s="7" t="s">
        <v>135</v>
      </c>
      <c r="E138" s="9">
        <v>14222570.369999999</v>
      </c>
    </row>
    <row r="139" spans="1:5" ht="33" customHeight="1" x14ac:dyDescent="0.25">
      <c r="A139" s="5" t="s">
        <v>105</v>
      </c>
      <c r="B139" s="6">
        <v>44075</v>
      </c>
      <c r="C139" s="7" t="s">
        <v>14</v>
      </c>
      <c r="D139" s="8" t="s">
        <v>106</v>
      </c>
      <c r="E139" s="9">
        <v>400000</v>
      </c>
    </row>
    <row r="140" spans="1:5" ht="33" customHeight="1" x14ac:dyDescent="0.25">
      <c r="A140" s="5" t="s">
        <v>103</v>
      </c>
      <c r="B140" s="6">
        <v>44075</v>
      </c>
      <c r="C140" s="7" t="s">
        <v>14</v>
      </c>
      <c r="D140" s="8" t="s">
        <v>104</v>
      </c>
      <c r="E140" s="9">
        <v>400000</v>
      </c>
    </row>
    <row r="141" spans="1:5" ht="33" customHeight="1" x14ac:dyDescent="0.25">
      <c r="A141" s="5" t="s">
        <v>101</v>
      </c>
      <c r="B141" s="6">
        <v>44075</v>
      </c>
      <c r="C141" s="7" t="s">
        <v>14</v>
      </c>
      <c r="D141" s="8" t="s">
        <v>102</v>
      </c>
      <c r="E141" s="9">
        <v>400000</v>
      </c>
    </row>
    <row r="142" spans="1:5" ht="33" customHeight="1" x14ac:dyDescent="0.25">
      <c r="A142" s="5" t="s">
        <v>99</v>
      </c>
      <c r="B142" s="6">
        <v>44075</v>
      </c>
      <c r="C142" s="7" t="s">
        <v>14</v>
      </c>
      <c r="D142" s="8" t="s">
        <v>100</v>
      </c>
      <c r="E142" s="9">
        <v>400000</v>
      </c>
    </row>
    <row r="143" spans="1:5" ht="33" customHeight="1" x14ac:dyDescent="0.25">
      <c r="A143" s="5" t="s">
        <v>97</v>
      </c>
      <c r="B143" s="6">
        <v>44075</v>
      </c>
      <c r="C143" s="7" t="s">
        <v>14</v>
      </c>
      <c r="D143" s="8" t="s">
        <v>98</v>
      </c>
      <c r="E143" s="9">
        <v>400000</v>
      </c>
    </row>
    <row r="144" spans="1:5" ht="33" customHeight="1" x14ac:dyDescent="0.25">
      <c r="A144" s="5" t="s">
        <v>95</v>
      </c>
      <c r="B144" s="6">
        <v>44075</v>
      </c>
      <c r="C144" s="7" t="s">
        <v>14</v>
      </c>
      <c r="D144" s="8" t="s">
        <v>96</v>
      </c>
      <c r="E144" s="9">
        <v>400000</v>
      </c>
    </row>
    <row r="145" spans="1:5" ht="33" customHeight="1" x14ac:dyDescent="0.25">
      <c r="A145" s="5" t="s">
        <v>13</v>
      </c>
      <c r="B145" s="6">
        <v>44109</v>
      </c>
      <c r="C145" s="7" t="s">
        <v>14</v>
      </c>
      <c r="D145" s="8" t="s">
        <v>15</v>
      </c>
      <c r="E145" s="9">
        <v>400000</v>
      </c>
    </row>
    <row r="146" spans="1:5" ht="33" customHeight="1" x14ac:dyDescent="0.25">
      <c r="A146" s="7" t="s">
        <v>218</v>
      </c>
      <c r="B146" s="6">
        <v>44140</v>
      </c>
      <c r="C146" s="7" t="s">
        <v>14</v>
      </c>
      <c r="D146" s="7" t="s">
        <v>219</v>
      </c>
      <c r="E146" s="9">
        <v>400000</v>
      </c>
    </row>
    <row r="147" spans="1:5" ht="33" customHeight="1" x14ac:dyDescent="0.25">
      <c r="A147" s="7" t="s">
        <v>220</v>
      </c>
      <c r="B147" s="6">
        <v>44172</v>
      </c>
      <c r="C147" s="7" t="s">
        <v>14</v>
      </c>
      <c r="D147" s="7" t="s">
        <v>221</v>
      </c>
      <c r="E147" s="9">
        <v>400000</v>
      </c>
    </row>
    <row r="148" spans="1:5" ht="33" customHeight="1" x14ac:dyDescent="0.25">
      <c r="A148" s="5" t="s">
        <v>68</v>
      </c>
      <c r="B148" s="6">
        <v>44043</v>
      </c>
      <c r="C148" s="7" t="s">
        <v>69</v>
      </c>
      <c r="D148" s="8" t="s">
        <v>70</v>
      </c>
      <c r="E148" s="9">
        <v>1080000</v>
      </c>
    </row>
    <row r="149" spans="1:5" ht="33" customHeight="1" x14ac:dyDescent="0.25">
      <c r="A149" s="7" t="s">
        <v>423</v>
      </c>
      <c r="B149" s="6">
        <v>44042</v>
      </c>
      <c r="C149" s="7" t="s">
        <v>424</v>
      </c>
      <c r="D149" s="7" t="s">
        <v>425</v>
      </c>
      <c r="E149" s="9">
        <v>1456682.08</v>
      </c>
    </row>
    <row r="150" spans="1:5" ht="33" customHeight="1" x14ac:dyDescent="0.25">
      <c r="A150" s="5" t="s">
        <v>121</v>
      </c>
      <c r="B150" s="6">
        <v>44048</v>
      </c>
      <c r="C150" s="7" t="s">
        <v>834</v>
      </c>
      <c r="D150" s="8" t="s">
        <v>75</v>
      </c>
      <c r="E150" s="9">
        <v>4291859.71</v>
      </c>
    </row>
    <row r="151" spans="1:5" ht="33" customHeight="1" x14ac:dyDescent="0.25">
      <c r="A151" s="5" t="s">
        <v>122</v>
      </c>
      <c r="B151" s="6">
        <v>44057</v>
      </c>
      <c r="C151" s="7" t="s">
        <v>834</v>
      </c>
      <c r="D151" s="8" t="s">
        <v>123</v>
      </c>
      <c r="E151" s="9">
        <v>4291859.71</v>
      </c>
    </row>
    <row r="152" spans="1:5" ht="33" customHeight="1" x14ac:dyDescent="0.25">
      <c r="A152" s="5" t="s">
        <v>124</v>
      </c>
      <c r="B152" s="6">
        <v>44082</v>
      </c>
      <c r="C152" s="7" t="s">
        <v>834</v>
      </c>
      <c r="D152" s="8" t="s">
        <v>125</v>
      </c>
      <c r="E152" s="9">
        <v>4291859.71</v>
      </c>
    </row>
    <row r="153" spans="1:5" ht="33" customHeight="1" x14ac:dyDescent="0.25">
      <c r="A153" s="5" t="s">
        <v>126</v>
      </c>
      <c r="B153" s="6">
        <v>44084</v>
      </c>
      <c r="C153" s="7" t="s">
        <v>834</v>
      </c>
      <c r="D153" s="8" t="s">
        <v>127</v>
      </c>
      <c r="E153" s="9">
        <v>4291859.71</v>
      </c>
    </row>
    <row r="154" spans="1:5" ht="33" customHeight="1" x14ac:dyDescent="0.25">
      <c r="A154" s="5" t="s">
        <v>76</v>
      </c>
      <c r="B154" s="6">
        <v>44084</v>
      </c>
      <c r="C154" s="7" t="s">
        <v>834</v>
      </c>
      <c r="D154" s="8" t="s">
        <v>75</v>
      </c>
      <c r="E154" s="9">
        <v>4291859.71</v>
      </c>
    </row>
    <row r="155" spans="1:5" ht="33" customHeight="1" x14ac:dyDescent="0.25">
      <c r="A155" s="5" t="s">
        <v>128</v>
      </c>
      <c r="B155" s="6">
        <v>44096</v>
      </c>
      <c r="C155" s="7" t="s">
        <v>834</v>
      </c>
      <c r="D155" s="8" t="s">
        <v>129</v>
      </c>
      <c r="E155" s="9">
        <v>4291859.71</v>
      </c>
    </row>
    <row r="156" spans="1:5" ht="33" customHeight="1" x14ac:dyDescent="0.25">
      <c r="A156" s="5" t="s">
        <v>130</v>
      </c>
      <c r="B156" s="6">
        <v>44123</v>
      </c>
      <c r="C156" s="7" t="s">
        <v>834</v>
      </c>
      <c r="D156" s="8" t="s">
        <v>131</v>
      </c>
      <c r="E156" s="9">
        <v>4291859.71</v>
      </c>
    </row>
    <row r="157" spans="1:5" ht="33" customHeight="1" x14ac:dyDescent="0.25">
      <c r="A157" s="7" t="s">
        <v>339</v>
      </c>
      <c r="B157" s="6">
        <v>44121</v>
      </c>
      <c r="C157" s="7" t="s">
        <v>340</v>
      </c>
      <c r="D157" s="7" t="s">
        <v>341</v>
      </c>
      <c r="E157" s="9">
        <v>1000000</v>
      </c>
    </row>
    <row r="158" spans="1:5" ht="33" customHeight="1" x14ac:dyDescent="0.25">
      <c r="A158" s="7" t="s">
        <v>77</v>
      </c>
      <c r="B158" s="6">
        <v>44167</v>
      </c>
      <c r="C158" s="7" t="s">
        <v>78</v>
      </c>
      <c r="D158" s="7" t="s">
        <v>79</v>
      </c>
      <c r="E158" s="9">
        <v>1731182.99</v>
      </c>
    </row>
    <row r="159" spans="1:5" ht="33" customHeight="1" x14ac:dyDescent="0.25">
      <c r="D159" s="51" t="s">
        <v>1426</v>
      </c>
      <c r="E159" s="11">
        <f>SUM(E2:E158)</f>
        <v>632981947.64400029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A497E2A743494FA935A8587C43C723" ma:contentTypeVersion="9" ma:contentTypeDescription="Create a new document." ma:contentTypeScope="" ma:versionID="5f78987f64825514c00a95d63c7762ca">
  <xsd:schema xmlns:xsd="http://www.w3.org/2001/XMLSchema" xmlns:xs="http://www.w3.org/2001/XMLSchema" xmlns:p="http://schemas.microsoft.com/office/2006/metadata/properties" xmlns:ns3="7cd2266d-8312-43fa-965d-1a133bd90d01" targetNamespace="http://schemas.microsoft.com/office/2006/metadata/properties" ma:root="true" ma:fieldsID="05ce7c24d51abc2fe72a8f1e0c0d4de6" ns3:_="">
    <xsd:import namespace="7cd2266d-8312-43fa-965d-1a133bd90d0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2266d-8312-43fa-965d-1a133bd90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1C6AB-CB23-4793-A40A-AD11D5A4855F}">
  <ds:schemaRefs>
    <ds:schemaRef ds:uri="http://schemas.microsoft.com/sharepoint/v3/contenttype/forms"/>
  </ds:schemaRefs>
</ds:datastoreItem>
</file>

<file path=customXml/itemProps2.xml><?xml version="1.0" encoding="utf-8"?>
<ds:datastoreItem xmlns:ds="http://schemas.openxmlformats.org/officeDocument/2006/customXml" ds:itemID="{ECB10D3B-80F9-44E5-8837-5010832192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47AF40-4B22-48A9-8AEE-4DA558ABE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2266d-8312-43fa-965d-1a133bd90d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OAI</vt:lpstr>
      <vt:lpstr>MARZO 2026</vt:lpstr>
      <vt:lpstr>CALCULO RETENCIONES</vt:lpstr>
      <vt:lpstr>Mayo DE</vt:lpstr>
      <vt:lpstr>Facturas pendientes del 2020</vt:lpstr>
      <vt:lpstr>'MARZO 2026'!_Hlk112151833</vt:lpstr>
      <vt:lpstr>'Mayo DE'!Área_de_impresión</vt:lpstr>
      <vt:lpstr>'MARZO 2026'!Títulos_a_imprimir</vt:lpstr>
      <vt:lpstr>'Mayo DE'!Títulos_a_imprimir</vt:lpstr>
      <vt:lpstr>OAI!Títulos_a_imprimir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Rosaura Mercedes Reynoso Hernández</dc:creator>
  <cp:keywords/>
  <dc:description/>
  <cp:lastModifiedBy>Hector Almanzar</cp:lastModifiedBy>
  <cp:revision/>
  <cp:lastPrinted>2026-04-01T13:23:52Z</cp:lastPrinted>
  <dcterms:created xsi:type="dcterms:W3CDTF">2021-01-11T13:35:50Z</dcterms:created>
  <dcterms:modified xsi:type="dcterms:W3CDTF">2026-04-08T18:18:31Z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0x01010043A497E2A743494FA935A8587C43C723</vt:lpwstr>
  </property>
</Properties>
</file>